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600" windowHeight="6975" activeTab="1"/>
  </bookViews>
  <sheets>
    <sheet name="Biểu 3" sheetId="1" r:id="rId1"/>
    <sheet name="Biểu 4" sheetId="2" r:id="rId2"/>
  </sheets>
  <definedNames>
    <definedName name="_xlnm.Print_Area" localSheetId="0">'Biểu 3'!$A$1:$F$56</definedName>
    <definedName name="_xlnm.Print_Area" localSheetId="1">'Biểu 4'!$A$1:$F$128</definedName>
    <definedName name="_xlnm.Print_Titles" localSheetId="0">'Biểu 3'!$13:$13</definedName>
    <definedName name="_xlnm.Print_Titles" localSheetId="1">'Biểu 4'!$7:$7</definedName>
  </definedNames>
  <calcPr fullCalcOnLoad="1"/>
</workbook>
</file>

<file path=xl/sharedStrings.xml><?xml version="1.0" encoding="utf-8"?>
<sst xmlns="http://schemas.openxmlformats.org/spreadsheetml/2006/main" count="208" uniqueCount="135">
  <si>
    <t>A</t>
  </si>
  <si>
    <t>I</t>
  </si>
  <si>
    <t>II</t>
  </si>
  <si>
    <t>III</t>
  </si>
  <si>
    <t>B</t>
  </si>
  <si>
    <t>Nội dung</t>
  </si>
  <si>
    <t xml:space="preserve">Số 
TT </t>
  </si>
  <si>
    <t>Chi quản lý hành chính</t>
  </si>
  <si>
    <t>Quyết toán chi ngân sách nhà nước</t>
  </si>
  <si>
    <t>Số 
TT</t>
  </si>
  <si>
    <t>Dự toán năm</t>
  </si>
  <si>
    <t xml:space="preserve"> Số thu phí, lệ phí</t>
  </si>
  <si>
    <t>Lệ phí</t>
  </si>
  <si>
    <t>Chi từ nguồn thu phí được để lại</t>
  </si>
  <si>
    <t>a</t>
  </si>
  <si>
    <t>b</t>
  </si>
  <si>
    <t>3.1</t>
  </si>
  <si>
    <t>3.2</t>
  </si>
  <si>
    <t>Dự toán chi ngân sách nhà nước</t>
  </si>
  <si>
    <t>Tổng số liệu báo cáo
 quyết toán</t>
  </si>
  <si>
    <t>Tổng số liệu quyết toán
 được duyệt</t>
  </si>
  <si>
    <t>Nguồn ngân sách trong nước</t>
  </si>
  <si>
    <t>Chênh lệch</t>
  </si>
  <si>
    <t>Quyết toán thu, chi, nộp ngân sách phí, lệ phí</t>
  </si>
  <si>
    <t>Chi từ nguồn thu phí được khấu trừ hoặc để lại</t>
  </si>
  <si>
    <t xml:space="preserve"> Số phí, lệ phí nộp ngân sách nhà nước</t>
  </si>
  <si>
    <t>5=4-3</t>
  </si>
  <si>
    <t>Chi sự nghiệp giáo dục, đào tạo và dạy nghề</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</si>
  <si>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</si>
  <si>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</si>
  <si>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</si>
  <si>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Biểu số 3 - Ban hành kèm theo Thông tư số  90/2018  ngày 29 tháng 08 năm  2018  của Bộ Tài chính</t>
  </si>
  <si>
    <t>Biểu số 4 - Ban hành kèm theo Thông tư số  90/2018  ngày  29  tháng 08  năm 2019   của Bộ Tài chính</t>
  </si>
  <si>
    <t>Chi sự nghiệp khoa học công nghệ</t>
  </si>
  <si>
    <t xml:space="preserve">          ĐV tính:  đồng</t>
  </si>
  <si>
    <t>Chi lương và các khoản có tính chất lương</t>
  </si>
  <si>
    <t>Tiền lương</t>
  </si>
  <si>
    <t>Lương theo ngạch bậc</t>
  </si>
  <si>
    <t>Lương hợp đồng theo chế độ</t>
  </si>
  <si>
    <t>Phụ cấp lương</t>
  </si>
  <si>
    <t>Phụ cấp chức vụ</t>
  </si>
  <si>
    <t>Phụ cấp ưu đãi nghề</t>
  </si>
  <si>
    <t>Phụ cấp khu  vực</t>
  </si>
  <si>
    <t>Phụ cấp trách nhiệm theo nghề theo công việc</t>
  </si>
  <si>
    <t>Phụ cấp thâm niên vượt  khung, thâm niên nghề</t>
  </si>
  <si>
    <t>Các khoản đóng góp</t>
  </si>
  <si>
    <t>Bảo hiểm xã hội</t>
  </si>
  <si>
    <t>Bảo hiểm y tế</t>
  </si>
  <si>
    <t>Bảo hiểm thất nghiệp</t>
  </si>
  <si>
    <t>Kinh  phí công đoàn</t>
  </si>
  <si>
    <t>Chi cho bộ máy hoạt động của nhà trường</t>
  </si>
  <si>
    <t>Thanh toán dịch vụ công cộng</t>
  </si>
  <si>
    <t>Tiền điện</t>
  </si>
  <si>
    <t>Tiền vệ sinh môi trường</t>
  </si>
  <si>
    <t>Vật tư văn phòng</t>
  </si>
  <si>
    <t>Văn phòng phẩm</t>
  </si>
  <si>
    <t>Vật tư văn phòng khác</t>
  </si>
  <si>
    <t>Thông tin, tuyên truyền, liên lạc</t>
  </si>
  <si>
    <t>Cước phí điện thoại</t>
  </si>
  <si>
    <t>Khoán điện thoại</t>
  </si>
  <si>
    <t>Công tác phí</t>
  </si>
  <si>
    <t>Khoán công tác phí</t>
  </si>
  <si>
    <t>Chi phí thuê mướn</t>
  </si>
  <si>
    <t>SC thường xuyên TSCĐ</t>
  </si>
  <si>
    <t>Nhà cửa</t>
  </si>
  <si>
    <t>Các thiết bị công nghệ thông tin</t>
  </si>
  <si>
    <t>Đường điện, cấp thoát nước</t>
  </si>
  <si>
    <t>Các TS và CT hạ tầng khác</t>
  </si>
  <si>
    <t>Chi mua hàng hóa vật tư</t>
  </si>
  <si>
    <t>Chi phí nghiệp vụ chuyên môn</t>
  </si>
  <si>
    <t>Mua sắm tài sản vô hình</t>
  </si>
  <si>
    <t>Mua, bảo trì phần mền công nghệ thông tin</t>
  </si>
  <si>
    <t>Chi khác</t>
  </si>
  <si>
    <t>Chi các khoản khác</t>
  </si>
  <si>
    <t>Số quyết toán được duyệt chi tiết từng đơn vị trực thuộc</t>
  </si>
  <si>
    <t xml:space="preserve"> Chương: 622</t>
  </si>
  <si>
    <t>THỦ TRƯỞNG ĐƠN VỊ</t>
  </si>
  <si>
    <t>Tiền nước</t>
  </si>
  <si>
    <t>Tiền vé máy bay, tàu, xe</t>
  </si>
  <si>
    <t>Phụ cấp công tác phí</t>
  </si>
  <si>
    <t>Thuê lao động trong nước</t>
  </si>
  <si>
    <t>Chi phí hoạt động nghiệp vụ chuyên ngành</t>
  </si>
  <si>
    <t>Phim ảnh ấn phẩm truyền thông, sách, báo</t>
  </si>
  <si>
    <t xml:space="preserve">         Căn cứ Thông tư số 61/2017/TT-BTC ngày 15/6/2017 của Bộ Tài chính hướng dẫn về công khai ngân sách đối với các đơn vị dự toán ngân sách, các tổ chức được ngân sách nhà nước hỗ trợ</t>
  </si>
  <si>
    <t>Phụ cấp khác</t>
  </si>
  <si>
    <t>Phụ cấp làm thêm giờ</t>
  </si>
  <si>
    <t>Chi thuê mướn khác</t>
  </si>
  <si>
    <t>Chi trang phục, đồng phục</t>
  </si>
  <si>
    <t>Hỗ trợ đối tượng chính sách chi phí học tập</t>
  </si>
  <si>
    <t>Học bổng và hỗ trợ khác cho học sinh</t>
  </si>
  <si>
    <t>Các khoản thanh toán khác cho cá nhân</t>
  </si>
  <si>
    <t>Tiền ăn</t>
  </si>
  <si>
    <t>Chi khác</t>
  </si>
  <si>
    <t>Cấp bù học phí cho cơ sở giáo dục đào tạo theo chế độ</t>
  </si>
  <si>
    <t>Mua sắm công cụ, dụng cụ văn phòng</t>
  </si>
  <si>
    <t xml:space="preserve">  Đơn vị: Trường MG Phú Thọ</t>
  </si>
  <si>
    <t>LẬP BIỂU</t>
  </si>
  <si>
    <t xml:space="preserve">         Căn cứ Thông tư số 90/2018/TT-BTC ngày 29 tháng 08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</si>
  <si>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 xml:space="preserve"> Kinh phí nhiệm vụ thường xuyên (13)</t>
  </si>
  <si>
    <t>Kinh phí nhiệm vụ không thường xuyên (12)</t>
  </si>
  <si>
    <t>Mua sắm tài sản phục vụ công tác CM</t>
  </si>
  <si>
    <t>Các thiết bị công nghệ thông tin</t>
  </si>
  <si>
    <t xml:space="preserve"> Kinh phí thực hiện chế độ tự chủ (13)</t>
  </si>
  <si>
    <t xml:space="preserve"> Kinh phí thực hiện chế độ không tự chủ (12)</t>
  </si>
  <si>
    <t>Ước thực hiện/Dự toán năm (tỷ lệ %)</t>
  </si>
  <si>
    <t>Phí</t>
  </si>
  <si>
    <t>1.1</t>
  </si>
  <si>
    <t>1.2</t>
  </si>
  <si>
    <t>Thu sự nghiệp khác (Kinh phí CSSKBĐ)</t>
  </si>
  <si>
    <t xml:space="preserve">Thu hoạt động SX, cung ứng dịch vụ </t>
  </si>
  <si>
    <t>2.1</t>
  </si>
  <si>
    <t>2.3</t>
  </si>
  <si>
    <t>2.2</t>
  </si>
  <si>
    <t>Chi phí phục vụ bán trú</t>
  </si>
  <si>
    <t>Học phí</t>
  </si>
  <si>
    <t>Cấp bù học phí</t>
  </si>
  <si>
    <t>Kinh phí thực hiện chế độ tự chủ</t>
  </si>
  <si>
    <t>Kinh phí không thực hiện chế độ tự chủ</t>
  </si>
  <si>
    <t>Ước thực hiện quý I năm nay so với cùng kỳ năm trước (tỷ lệ %)</t>
  </si>
  <si>
    <t>Chi sự nghiệp ……………….</t>
  </si>
  <si>
    <t>Kinh phí nhiệm vụ thường xuyên</t>
  </si>
  <si>
    <t>Kinh phí nhiệm vụ không thường xuyên</t>
  </si>
  <si>
    <t>Hoạt động SX, cung ứng dịch vụ</t>
  </si>
  <si>
    <t>Hoạt động sự nghiệp khác</t>
  </si>
  <si>
    <t>Số phí, lệ phí nộp NSNN</t>
  </si>
  <si>
    <t>Tổng số thu</t>
  </si>
  <si>
    <t>Hoạt động sự nghiệp khác  (Kinh phí CSSKBĐ)</t>
  </si>
  <si>
    <t>Phú Thọ, ngày 06 tháng 7 năm 2020</t>
  </si>
  <si>
    <t>ĐV tính: đồng</t>
  </si>
  <si>
    <t>Thực
hiện quý II năm 2020</t>
  </si>
  <si>
    <t>Ngày 06 tháng 7 năm 2020</t>
  </si>
  <si>
    <t>(Kèm theo Quyết định số 28/QĐ-MGPT ngày 06/07/2020 của Trường Mẫu giáo Phú Thọ)</t>
  </si>
  <si>
    <t xml:space="preserve">         Trường Mẫu giáo Phú Thọ công khai tình hình thực hiện dự toán thu-chi ngân sách 06 tháng đầu năm như sau:</t>
  </si>
  <si>
    <t>CÔNG KHAI THỰC HIỆN DỰ TOÁN THU- CHI NGÂN SÁCH 06 THÁNG ĐẦU NĂM 2020</t>
  </si>
  <si>
    <t xml:space="preserve"> QUYẾT TOÁN THU - CHI NGÂN SÁCH NHÀ NƯỚC 06 THÁNG ĐẦU NĂM 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</si>
</sst>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s>
  <fonts count="52">
    <font>
      <sz val="11"/>
      <color theme="1"/>
      <name val="Calibri"/>
      <family val="2"/>
    </font>
    <font>
      <sz val="14"/>
      <color indexed="8"/>
      <name val="times new roman"/>
      <family val="2"/>
    </font>
    <font>
      <sz val="10"/>
      <name val="Arial"/>
      <family val="2"/>
    </font>
    <font>
      <sz val="8"/>
      <name val="Calibri"/>
      <family val="2"/>
    </font>
    <font>
      <sz val="12"/>
      <name val="Times New Roman"/>
      <family val="1"/>
    </font>
    <font>
      <b/>
      <sz val="12"/>
      <name val="Times New Roman"/>
      <family val="1"/>
    </font>
    <font>
      <i/>
      <sz val="12"/>
      <name val="Times New Roman"/>
      <family val="1"/>
    </font>
    <font>
      <b/>
      <i/>
      <sz val="12"/>
      <name val="Times New Roman"/>
      <family val="1"/>
    </font>
    <font>
      <sz val="11"/>
      <color indexed="8"/>
      <name val="Calibri"/>
      <family val="2"/>
    </font>
    <font>
      <sz val="14"/>
      <name val="Times New Roman"/>
      <family val="1"/>
    </font>
    <font>
      <b/>
      <sz val="13"/>
      <name val="Times New Roman"/>
      <family val="1"/>
    </font>
    <font>
      <sz val="13"/>
      <name val="Times New Roman"/>
      <family val="1"/>
    </font>
    <font>
      <b/>
      <i/>
      <sz val="13"/>
      <name val="Times New Roman"/>
      <family val="1"/>
    </font>
    <font>
      <i/>
      <sz val="13"/>
      <name val="Times New Roman"/>
      <family val="1"/>
    </font>
    <font>
      <b/>
      <sz val="14"/>
      <name val="Times New Roman"/>
      <family val="1"/>
    </font>
    <font>
      <b/>
      <sz val="10"/>
      <name val="Times New Roman"/>
      <family val="1"/>
    </font>
    <font>
      <sz val="12"/>
      <color indexed="8"/>
      <name val="Times New Roman"/>
      <family val="1"/>
    </font>
    <font>
      <b/>
      <sz val="12"/>
      <color indexed="8"/>
      <name val="Times New Roman"/>
      <family val="1"/>
    </font>
    <font>
      <sz val="10"/>
      <color indexed="8"/>
      <name val="Times New Roman"/>
      <family val="1"/>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color indexed="8"/>
      </left>
      <right>
        <color indexed="8"/>
      </right>
      <top style="thin">
        <color indexed="8"/>
      </top>
      <bottom style="thin">
        <color indexed="8"/>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171"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0" fontId="39" fillId="28" borderId="2"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8" fillId="32" borderId="7" applyNumberFormat="0" applyFont="0" applyAlignment="0" applyProtection="0"/>
    <xf numFmtId="0" fontId="48" fillId="27" borderId="8" applyNumberFormat="0" applyAlignment="0" applyProtection="0"/>
    <xf numFmtId="9" fontId="8"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9">
    <xf numFmtId="0" fontId="0" fillId="0" borderId="0" xfId="0" applyAlignment="1">
      <alignment/>
    </xf>
    <xf numFmtId="3" fontId="4" fillId="0" borderId="10" xfId="0" applyNumberFormat="1" applyFont="1" applyFill="1" applyBorder="1" applyAlignment="1">
      <alignment vertical="center"/>
    </xf>
    <xf numFmtId="3" fontId="5" fillId="0" borderId="10" xfId="0" applyNumberFormat="1" applyFont="1" applyFill="1" applyBorder="1" applyAlignment="1">
      <alignment vertical="center"/>
    </xf>
    <xf numFmtId="3" fontId="5" fillId="0" borderId="10" xfId="0" applyNumberFormat="1" applyFont="1" applyFill="1" applyBorder="1" applyAlignment="1">
      <alignment horizontal="right" vertical="center"/>
    </xf>
    <xf numFmtId="0" fontId="5" fillId="0" borderId="10" xfId="0" applyFont="1" applyFill="1" applyBorder="1" applyAlignment="1">
      <alignment horizontal="left" vertical="center"/>
    </xf>
    <xf numFmtId="0" fontId="4" fillId="0" borderId="10" xfId="0" applyFont="1" applyFill="1" applyBorder="1" applyAlignment="1">
      <alignment horizontal="right" vertical="center"/>
    </xf>
    <xf numFmtId="0" fontId="7"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4" fillId="0" borderId="10" xfId="0" applyNumberFormat="1"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9"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5" fillId="0" borderId="10" xfId="0" applyFont="1" applyFill="1" applyBorder="1" applyAlignment="1">
      <alignment horizontal="center" vertical="center" wrapText="1"/>
    </xf>
    <xf numFmtId="0" fontId="9" fillId="0" borderId="0" xfId="0" applyFont="1" applyFill="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right" vertical="center"/>
    </xf>
    <xf numFmtId="0" fontId="6" fillId="0" borderId="10" xfId="0" applyFont="1" applyFill="1" applyBorder="1" applyAlignment="1">
      <alignment horizontal="center" vertical="center"/>
    </xf>
    <xf numFmtId="0" fontId="4" fillId="0" borderId="10"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vertical="center"/>
    </xf>
    <xf numFmtId="0" fontId="7" fillId="0" borderId="10" xfId="0" applyFont="1" applyFill="1" applyBorder="1" applyAlignment="1">
      <alignment vertical="center" wrapText="1"/>
    </xf>
    <xf numFmtId="0" fontId="7" fillId="0" borderId="10" xfId="0" applyFont="1" applyFill="1" applyBorder="1" applyAlignment="1">
      <alignment vertical="center"/>
    </xf>
    <xf numFmtId="0" fontId="7" fillId="0" borderId="0" xfId="0" applyFont="1" applyFill="1" applyAlignment="1">
      <alignment vertical="center"/>
    </xf>
    <xf numFmtId="0" fontId="6" fillId="0" borderId="10" xfId="0" applyFont="1" applyFill="1" applyBorder="1" applyAlignment="1">
      <alignment vertical="center"/>
    </xf>
    <xf numFmtId="0" fontId="4" fillId="0" borderId="10" xfId="0" applyFont="1" applyFill="1" applyBorder="1" applyAlignment="1">
      <alignment horizontal="justify"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right" vertical="center" wrapText="1"/>
    </xf>
    <xf numFmtId="0" fontId="4"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 fontId="5" fillId="0" borderId="10" xfId="0" applyNumberFormat="1" applyFont="1" applyFill="1" applyBorder="1" applyAlignment="1">
      <alignment vertical="center"/>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2" fontId="4" fillId="0" borderId="10" xfId="0" applyNumberFormat="1" applyFont="1" applyFill="1" applyBorder="1" applyAlignment="1">
      <alignment horizontal="right" vertical="center"/>
    </xf>
    <xf numFmtId="2" fontId="4" fillId="0" borderId="10" xfId="0" applyNumberFormat="1" applyFont="1" applyFill="1" applyBorder="1" applyAlignment="1">
      <alignment vertical="center"/>
    </xf>
    <xf numFmtId="3" fontId="9" fillId="0" borderId="0" xfId="0" applyNumberFormat="1" applyFont="1" applyFill="1" applyAlignment="1">
      <alignment vertical="center"/>
    </xf>
    <xf numFmtId="0" fontId="14" fillId="0" borderId="0" xfId="0" applyFont="1" applyFill="1" applyAlignment="1">
      <alignment horizontal="center" vertical="center"/>
    </xf>
    <xf numFmtId="3" fontId="5" fillId="0" borderId="0" xfId="0" applyNumberFormat="1" applyFont="1" applyFill="1" applyAlignment="1">
      <alignment vertical="center"/>
    </xf>
    <xf numFmtId="0" fontId="5" fillId="0" borderId="12" xfId="0" applyFont="1" applyFill="1" applyBorder="1" applyAlignment="1">
      <alignment horizontal="center" vertical="center" wrapText="1"/>
    </xf>
    <xf numFmtId="3" fontId="4" fillId="0" borderId="10" xfId="0" applyNumberFormat="1" applyFont="1" applyFill="1" applyBorder="1" applyAlignment="1">
      <alignment horizontal="right"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right" vertical="center"/>
    </xf>
    <xf numFmtId="0" fontId="5" fillId="0" borderId="0" xfId="0" applyFont="1" applyFill="1" applyAlignment="1">
      <alignment horizontal="left" vertical="center"/>
    </xf>
    <xf numFmtId="3" fontId="4" fillId="0" borderId="0" xfId="0" applyNumberFormat="1" applyFont="1" applyFill="1" applyAlignment="1">
      <alignment vertical="center"/>
    </xf>
    <xf numFmtId="0" fontId="16" fillId="33" borderId="13" xfId="0" applyFont="1" applyFill="1" applyBorder="1" applyAlignment="1" applyProtection="1">
      <alignment horizontal="center" vertical="center" wrapText="1" shrinkToFit="1"/>
      <protection locked="0"/>
    </xf>
    <xf numFmtId="0" fontId="16" fillId="33" borderId="10" xfId="0" applyFont="1" applyFill="1" applyBorder="1" applyAlignment="1" applyProtection="1">
      <alignment vertical="center" wrapText="1" shrinkToFit="1"/>
      <protection locked="0"/>
    </xf>
    <xf numFmtId="0" fontId="17" fillId="33" borderId="13" xfId="0" applyFont="1" applyFill="1" applyBorder="1" applyAlignment="1" applyProtection="1">
      <alignment horizontal="center" vertical="center" wrapText="1" shrinkToFit="1"/>
      <protection locked="0"/>
    </xf>
    <xf numFmtId="0" fontId="17" fillId="33" borderId="10" xfId="0" applyFont="1" applyFill="1" applyBorder="1" applyAlignment="1" applyProtection="1">
      <alignment vertical="center" wrapText="1" shrinkToFit="1"/>
      <protection locked="0"/>
    </xf>
    <xf numFmtId="3" fontId="5" fillId="0" borderId="10" xfId="0" applyNumberFormat="1" applyFont="1" applyFill="1" applyBorder="1" applyAlignment="1">
      <alignment horizontal="right" vertical="center"/>
    </xf>
    <xf numFmtId="0" fontId="5" fillId="0" borderId="10" xfId="0" applyFont="1" applyFill="1" applyBorder="1" applyAlignment="1">
      <alignment vertical="center"/>
    </xf>
    <xf numFmtId="0" fontId="5" fillId="0" borderId="0" xfId="0" applyFont="1" applyFill="1" applyAlignment="1">
      <alignment vertical="center"/>
    </xf>
    <xf numFmtId="3" fontId="4" fillId="0" borderId="10" xfId="0" applyNumberFormat="1" applyFont="1" applyFill="1" applyBorder="1" applyAlignment="1">
      <alignment vertical="center"/>
    </xf>
    <xf numFmtId="0" fontId="4" fillId="0" borderId="10" xfId="0" applyFont="1" applyFill="1" applyBorder="1" applyAlignment="1">
      <alignment vertical="center"/>
    </xf>
    <xf numFmtId="0" fontId="4" fillId="0" borderId="0" xfId="0" applyFont="1" applyFill="1" applyAlignment="1">
      <alignment vertical="center"/>
    </xf>
    <xf numFmtId="0" fontId="9" fillId="0" borderId="0" xfId="0" applyFont="1" applyFill="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xf>
    <xf numFmtId="0" fontId="14" fillId="0" borderId="0" xfId="0" applyFont="1" applyFill="1" applyAlignment="1">
      <alignment vertical="center"/>
    </xf>
    <xf numFmtId="0" fontId="4" fillId="0" borderId="10" xfId="0" applyFont="1" applyFill="1" applyBorder="1" applyAlignment="1">
      <alignment horizontal="center" vertical="center" wrapText="1"/>
    </xf>
    <xf numFmtId="0" fontId="16" fillId="33" borderId="13" xfId="0" applyFont="1" applyFill="1" applyBorder="1" applyAlignment="1" applyProtection="1">
      <alignment vertical="center" wrapText="1" shrinkToFit="1"/>
      <protection locked="0"/>
    </xf>
    <xf numFmtId="0" fontId="18" fillId="33" borderId="10" xfId="0" applyFont="1" applyFill="1" applyBorder="1" applyAlignment="1" applyProtection="1">
      <alignment vertical="center" wrapText="1" shrinkToFit="1"/>
      <protection locked="0"/>
    </xf>
    <xf numFmtId="0" fontId="16" fillId="33" borderId="10" xfId="0" applyFont="1" applyFill="1" applyBorder="1" applyAlignment="1" applyProtection="1">
      <alignment horizontal="center" vertical="center" wrapText="1" shrinkToFit="1"/>
      <protection locked="0"/>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vertical="center" wrapText="1"/>
    </xf>
    <xf numFmtId="3" fontId="17" fillId="33" borderId="10" xfId="0" applyNumberFormat="1" applyFont="1" applyFill="1" applyBorder="1" applyAlignment="1" applyProtection="1">
      <alignment vertical="center" wrapText="1" shrinkToFit="1"/>
      <protection locked="0"/>
    </xf>
    <xf numFmtId="3" fontId="16" fillId="33" borderId="10" xfId="0" applyNumberFormat="1" applyFont="1" applyFill="1" applyBorder="1" applyAlignment="1" applyProtection="1">
      <alignment vertical="center" wrapText="1" shrinkToFit="1"/>
      <protection locked="0"/>
    </xf>
    <xf numFmtId="3" fontId="4" fillId="0" borderId="10" xfId="0" applyNumberFormat="1" applyFont="1" applyFill="1" applyBorder="1" applyAlignment="1">
      <alignment horizontal="right" vertical="center"/>
    </xf>
    <xf numFmtId="3" fontId="16" fillId="33" borderId="10" xfId="0" applyNumberFormat="1" applyFont="1" applyFill="1" applyBorder="1" applyAlignment="1" applyProtection="1">
      <alignment vertical="center" wrapText="1" shrinkToFit="1"/>
      <protection locked="0"/>
    </xf>
    <xf numFmtId="3" fontId="16" fillId="33" borderId="13" xfId="0" applyNumberFormat="1" applyFont="1" applyFill="1" applyBorder="1" applyAlignment="1" applyProtection="1">
      <alignment vertical="center" wrapText="1" shrinkToFit="1"/>
      <protection locked="0"/>
    </xf>
    <xf numFmtId="0" fontId="17" fillId="33" borderId="10" xfId="0" applyFont="1" applyFill="1" applyBorder="1" applyAlignment="1" applyProtection="1">
      <alignment horizontal="center" vertical="center" wrapText="1" shrinkToFit="1"/>
      <protection locked="0"/>
    </xf>
    <xf numFmtId="3" fontId="17" fillId="33" borderId="10" xfId="0" applyNumberFormat="1" applyFont="1" applyFill="1" applyBorder="1" applyAlignment="1" applyProtection="1">
      <alignment vertical="center" wrapText="1" shrinkToFit="1"/>
      <protection locked="0"/>
    </xf>
    <xf numFmtId="0" fontId="7" fillId="0" borderId="10" xfId="0" applyFont="1" applyFill="1" applyBorder="1" applyAlignment="1">
      <alignment vertical="center" wrapText="1"/>
    </xf>
    <xf numFmtId="3" fontId="7" fillId="0" borderId="10" xfId="0" applyNumberFormat="1" applyFont="1" applyFill="1" applyBorder="1" applyAlignment="1">
      <alignment vertical="center"/>
    </xf>
    <xf numFmtId="0" fontId="7" fillId="0" borderId="10" xfId="0" applyFont="1" applyFill="1" applyBorder="1" applyAlignment="1">
      <alignment horizontal="center" vertical="center"/>
    </xf>
    <xf numFmtId="0" fontId="6" fillId="0" borderId="10" xfId="0" applyFont="1" applyFill="1" applyBorder="1" applyAlignment="1">
      <alignment vertical="center"/>
    </xf>
    <xf numFmtId="3" fontId="6" fillId="0" borderId="10" xfId="0" applyNumberFormat="1"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2" fontId="5" fillId="0" borderId="10" xfId="0" applyNumberFormat="1" applyFont="1" applyFill="1" applyBorder="1" applyAlignment="1">
      <alignment horizontal="right" vertical="center"/>
    </xf>
    <xf numFmtId="3" fontId="16" fillId="33" borderId="13" xfId="0" applyNumberFormat="1" applyFont="1" applyFill="1" applyBorder="1" applyAlignment="1" applyProtection="1">
      <alignment vertical="center" wrapText="1" shrinkToFit="1"/>
      <protection locked="0"/>
    </xf>
    <xf numFmtId="3" fontId="5" fillId="0" borderId="0" xfId="0" applyNumberFormat="1" applyFont="1" applyFill="1" applyAlignment="1">
      <alignment vertical="center"/>
    </xf>
    <xf numFmtId="3" fontId="7" fillId="0" borderId="0" xfId="0" applyNumberFormat="1"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12" fillId="0" borderId="0" xfId="0" applyFont="1" applyFill="1" applyAlignment="1">
      <alignment horizontal="center" vertical="center"/>
    </xf>
    <xf numFmtId="0" fontId="13" fillId="0" borderId="0" xfId="0" applyFont="1" applyFill="1" applyAlignment="1">
      <alignment horizontal="right" vertical="center"/>
    </xf>
    <xf numFmtId="0" fontId="6" fillId="0" borderId="0" xfId="0" applyFont="1" applyFill="1" applyAlignment="1">
      <alignment horizontal="center" vertical="center"/>
    </xf>
    <xf numFmtId="0" fontId="13" fillId="0" borderId="0" xfId="0" applyFont="1" applyFill="1" applyBorder="1" applyAlignment="1">
      <alignment horizontal="center" vertical="center"/>
    </xf>
    <xf numFmtId="0" fontId="6" fillId="0" borderId="14" xfId="0" applyFont="1" applyFill="1" applyBorder="1" applyAlignment="1">
      <alignment horizontal="right" vertical="center"/>
    </xf>
    <xf numFmtId="0" fontId="4" fillId="0" borderId="0" xfId="0" applyFont="1" applyFill="1" applyAlignment="1">
      <alignment horizontal="center" vertical="center"/>
    </xf>
    <xf numFmtId="0" fontId="10" fillId="0" borderId="0" xfId="0" applyFont="1" applyFill="1" applyAlignment="1">
      <alignment vertical="center"/>
    </xf>
    <xf numFmtId="0" fontId="5" fillId="0" borderId="0" xfId="0" applyFont="1" applyFill="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819150</xdr:colOff>
      <xdr:row>3</xdr:row>
      <xdr:rowOff>47625</xdr:rowOff>
    </xdr:from>
    <xdr:to>
      <xdr:col>4</xdr:col>
      <xdr:colOff>514350</xdr:colOff>
      <xdr:row>3</xdr:row>
      <xdr:rowOff>47625</xdr:rowOff>
    </xdr:to>
    <xdr:sp>
      <xdr:nvSpPr>
        <xdr:cNvPr id="1" name="Straight Connector 2"/>
        <xdr:cNvSpPr>
          <a:spLocks/>
        </xdr:cNvSpPr>
      </xdr:nvSpPr>
      <xdr:spPr>
        <a:xfrm>
          <a:off x="3876675" y="704850"/>
          <a:ext cx="219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59"/>
  <sheetViews>
    <sheetView zoomScalePageLayoutView="0" workbookViewId="0" topLeftCell="A17">
      <selection activeCell="H44" sqref="H44"/>
    </sheetView>
  </sheetViews>
  <sheetFormatPr defaultColWidth="9.00390625" defaultRowHeight="15"/>
  <cols>
    <col min="1" max="1" width="4.421875" style="11" customWidth="1"/>
    <col min="2" max="2" width="41.421875" style="11" customWidth="1"/>
    <col min="3" max="3" width="21.140625" style="11" customWidth="1"/>
    <col min="4" max="4" width="16.28125" style="11" customWidth="1"/>
    <col min="5" max="5" width="13.421875" style="11" customWidth="1"/>
    <col min="6" max="6" width="14.7109375" style="11" customWidth="1"/>
    <col min="7" max="8" width="9.00390625" style="11" customWidth="1"/>
    <col min="9" max="9" width="14.421875" style="11" bestFit="1" customWidth="1"/>
    <col min="10" max="16384" width="9.00390625" style="11" customWidth="1"/>
  </cols>
  <sheetData>
    <row r="1" spans="1:8" ht="18.75">
      <c r="A1" s="96" t="s">
        <v>31</v>
      </c>
      <c r="B1" s="96"/>
      <c r="C1" s="96"/>
      <c r="D1" s="96"/>
      <c r="E1" s="96"/>
      <c r="F1" s="96"/>
      <c r="G1" s="10"/>
      <c r="H1" s="10"/>
    </row>
    <row r="2" spans="1:6" s="13" customFormat="1" ht="16.5">
      <c r="A2" s="97" t="s">
        <v>95</v>
      </c>
      <c r="B2" s="97"/>
      <c r="C2" s="88" t="s">
        <v>28</v>
      </c>
      <c r="D2" s="88"/>
      <c r="E2" s="88"/>
      <c r="F2" s="88"/>
    </row>
    <row r="3" spans="1:6" s="13" customFormat="1" ht="16.5">
      <c r="A3" s="97" t="s">
        <v>75</v>
      </c>
      <c r="B3" s="97"/>
      <c r="C3" s="88" t="s">
        <v>29</v>
      </c>
      <c r="D3" s="88"/>
      <c r="E3" s="88"/>
      <c r="F3" s="88"/>
    </row>
    <row r="4" spans="1:6" s="13" customFormat="1" ht="9.75" customHeight="1">
      <c r="A4" s="12"/>
      <c r="B4" s="12"/>
      <c r="C4" s="91"/>
      <c r="D4" s="91"/>
      <c r="E4" s="91"/>
      <c r="F4" s="91"/>
    </row>
    <row r="5" spans="1:6" s="13" customFormat="1" ht="16.5">
      <c r="A5" s="12"/>
      <c r="B5" s="12"/>
      <c r="C5" s="92" t="s">
        <v>127</v>
      </c>
      <c r="D5" s="92"/>
      <c r="E5" s="92"/>
      <c r="F5" s="92"/>
    </row>
    <row r="6" spans="1:8" ht="30" customHeight="1">
      <c r="A6" s="88" t="s">
        <v>133</v>
      </c>
      <c r="B6" s="88"/>
      <c r="C6" s="88"/>
      <c r="D6" s="88"/>
      <c r="E6" s="88"/>
      <c r="F6" s="88"/>
      <c r="G6" s="10"/>
      <c r="H6" s="10"/>
    </row>
    <row r="7" spans="1:8" ht="18.75">
      <c r="A7" s="93" t="s">
        <v>131</v>
      </c>
      <c r="B7" s="93"/>
      <c r="C7" s="93"/>
      <c r="D7" s="93"/>
      <c r="E7" s="93"/>
      <c r="F7" s="93"/>
      <c r="G7" s="10"/>
      <c r="H7" s="10"/>
    </row>
    <row r="8" spans="1:6" s="13" customFormat="1" ht="37.5" customHeight="1">
      <c r="A8" s="89" t="s">
        <v>30</v>
      </c>
      <c r="B8" s="90"/>
      <c r="C8" s="90"/>
      <c r="D8" s="90"/>
      <c r="E8" s="90"/>
      <c r="F8" s="90"/>
    </row>
    <row r="9" spans="1:6" s="13" customFormat="1" ht="42" customHeight="1">
      <c r="A9" s="89" t="s">
        <v>83</v>
      </c>
      <c r="B9" s="90"/>
      <c r="C9" s="90"/>
      <c r="D9" s="90"/>
      <c r="E9" s="90"/>
      <c r="F9" s="90"/>
    </row>
    <row r="10" spans="1:6" s="13" customFormat="1" ht="75" customHeight="1">
      <c r="A10" s="89" t="s">
        <v>97</v>
      </c>
      <c r="B10" s="90"/>
      <c r="C10" s="90"/>
      <c r="D10" s="90"/>
      <c r="E10" s="90"/>
      <c r="F10" s="90"/>
    </row>
    <row r="11" spans="1:6" s="13" customFormat="1" ht="35.25" customHeight="1">
      <c r="A11" s="89" t="s">
        <v>132</v>
      </c>
      <c r="B11" s="89"/>
      <c r="C11" s="89"/>
      <c r="D11" s="89"/>
      <c r="E11" s="89"/>
      <c r="F11" s="89"/>
    </row>
    <row r="12" spans="1:8" ht="21.75" customHeight="1">
      <c r="A12" s="9"/>
      <c r="B12" s="9"/>
      <c r="C12" s="9"/>
      <c r="D12" s="9"/>
      <c r="E12" s="95" t="s">
        <v>128</v>
      </c>
      <c r="F12" s="95"/>
      <c r="G12" s="9"/>
      <c r="H12" s="10"/>
    </row>
    <row r="13" spans="1:8" s="15" customFormat="1" ht="114.75" customHeight="1">
      <c r="A13" s="14" t="s">
        <v>6</v>
      </c>
      <c r="B13" s="7" t="s">
        <v>5</v>
      </c>
      <c r="C13" s="14" t="s">
        <v>10</v>
      </c>
      <c r="D13" s="14" t="s">
        <v>129</v>
      </c>
      <c r="E13" s="14" t="s">
        <v>104</v>
      </c>
      <c r="F13" s="14" t="s">
        <v>118</v>
      </c>
      <c r="G13" s="9"/>
      <c r="H13" s="9"/>
    </row>
    <row r="14" spans="1:8" ht="18.75">
      <c r="A14" s="16">
        <v>1</v>
      </c>
      <c r="B14" s="16">
        <v>2</v>
      </c>
      <c r="C14" s="16">
        <v>3</v>
      </c>
      <c r="D14" s="16">
        <v>4</v>
      </c>
      <c r="E14" s="16">
        <v>5</v>
      </c>
      <c r="F14" s="16">
        <v>6</v>
      </c>
      <c r="G14" s="10"/>
      <c r="H14" s="10"/>
    </row>
    <row r="15" spans="1:8" ht="31.5">
      <c r="A15" s="7" t="s">
        <v>0</v>
      </c>
      <c r="B15" s="17" t="s">
        <v>23</v>
      </c>
      <c r="C15" s="2"/>
      <c r="D15" s="3"/>
      <c r="E15" s="18"/>
      <c r="F15" s="19"/>
      <c r="G15" s="10"/>
      <c r="H15" s="10"/>
    </row>
    <row r="16" spans="1:8" s="58" customFormat="1" ht="18.75">
      <c r="A16" s="7" t="s">
        <v>1</v>
      </c>
      <c r="B16" s="17" t="s">
        <v>125</v>
      </c>
      <c r="C16" s="55"/>
      <c r="D16" s="55"/>
      <c r="E16" s="56"/>
      <c r="F16" s="56"/>
      <c r="G16" s="57"/>
      <c r="H16" s="57"/>
    </row>
    <row r="17" spans="1:8" s="58" customFormat="1" ht="18.75">
      <c r="A17" s="7">
        <v>1</v>
      </c>
      <c r="B17" s="17" t="s">
        <v>11</v>
      </c>
      <c r="C17" s="55"/>
      <c r="D17" s="55"/>
      <c r="E17" s="56"/>
      <c r="F17" s="56"/>
      <c r="G17" s="57"/>
      <c r="H17" s="57"/>
    </row>
    <row r="18" spans="1:8" s="58" customFormat="1" ht="18.75" hidden="1">
      <c r="A18" s="34" t="s">
        <v>106</v>
      </c>
      <c r="B18" s="35" t="s">
        <v>12</v>
      </c>
      <c r="C18" s="55"/>
      <c r="D18" s="55"/>
      <c r="E18" s="56"/>
      <c r="F18" s="56"/>
      <c r="G18" s="57"/>
      <c r="H18" s="57"/>
    </row>
    <row r="19" spans="1:8" s="23" customFormat="1" ht="18.75" hidden="1">
      <c r="A19" s="34" t="s">
        <v>107</v>
      </c>
      <c r="B19" s="35" t="s">
        <v>105</v>
      </c>
      <c r="C19" s="2"/>
      <c r="D19" s="2"/>
      <c r="E19" s="21"/>
      <c r="F19" s="21"/>
      <c r="G19" s="22"/>
      <c r="H19" s="22"/>
    </row>
    <row r="20" spans="1:8" s="62" customFormat="1" ht="18.75">
      <c r="A20" s="50">
        <v>2</v>
      </c>
      <c r="B20" s="51" t="s">
        <v>109</v>
      </c>
      <c r="C20" s="61"/>
      <c r="D20" s="61"/>
      <c r="E20" s="53"/>
      <c r="F20" s="53"/>
      <c r="G20" s="54"/>
      <c r="H20" s="54"/>
    </row>
    <row r="21" spans="1:8" s="58" customFormat="1" ht="18.75">
      <c r="A21" s="48" t="s">
        <v>110</v>
      </c>
      <c r="B21" s="49" t="s">
        <v>113</v>
      </c>
      <c r="C21" s="55"/>
      <c r="D21" s="55">
        <v>26448000</v>
      </c>
      <c r="E21" s="56"/>
      <c r="F21" s="56"/>
      <c r="G21" s="57"/>
      <c r="H21" s="57"/>
    </row>
    <row r="22" spans="1:8" s="58" customFormat="1" ht="18.75">
      <c r="A22" s="48" t="s">
        <v>112</v>
      </c>
      <c r="B22" s="49" t="s">
        <v>114</v>
      </c>
      <c r="C22" s="55">
        <v>45000000</v>
      </c>
      <c r="D22" s="55">
        <v>9615000</v>
      </c>
      <c r="E22" s="56"/>
      <c r="F22" s="56"/>
      <c r="G22" s="57"/>
      <c r="H22" s="57"/>
    </row>
    <row r="23" spans="1:8" s="58" customFormat="1" ht="18.75">
      <c r="A23" s="48" t="s">
        <v>111</v>
      </c>
      <c r="B23" s="49" t="s">
        <v>115</v>
      </c>
      <c r="C23" s="63"/>
      <c r="D23" s="56"/>
      <c r="E23" s="56"/>
      <c r="F23" s="56"/>
      <c r="G23" s="57"/>
      <c r="H23" s="57"/>
    </row>
    <row r="24" spans="1:8" s="58" customFormat="1" ht="18.75">
      <c r="A24" s="50">
        <v>3</v>
      </c>
      <c r="B24" s="51" t="s">
        <v>108</v>
      </c>
      <c r="C24" s="85"/>
      <c r="D24" s="55">
        <v>8937809</v>
      </c>
      <c r="E24" s="56"/>
      <c r="F24" s="56"/>
      <c r="G24" s="57"/>
      <c r="H24" s="57"/>
    </row>
    <row r="25" spans="1:8" s="58" customFormat="1" ht="30.75" customHeight="1">
      <c r="A25" s="59" t="s">
        <v>2</v>
      </c>
      <c r="B25" s="60" t="s">
        <v>24</v>
      </c>
      <c r="C25" s="64"/>
      <c r="D25" s="55">
        <v>45428000</v>
      </c>
      <c r="E25" s="56"/>
      <c r="F25" s="56"/>
      <c r="G25" s="57"/>
      <c r="H25" s="57"/>
    </row>
    <row r="26" spans="1:8" ht="20.25" customHeight="1" hidden="1">
      <c r="A26" s="75">
        <v>1</v>
      </c>
      <c r="B26" s="51" t="s">
        <v>13</v>
      </c>
      <c r="C26" s="28"/>
      <c r="D26" s="20"/>
      <c r="E26" s="20"/>
      <c r="F26" s="20"/>
      <c r="G26" s="10"/>
      <c r="H26" s="10"/>
    </row>
    <row r="27" spans="1:8" s="58" customFormat="1" ht="21" customHeight="1" hidden="1">
      <c r="A27" s="66">
        <v>11</v>
      </c>
      <c r="B27" s="49" t="s">
        <v>119</v>
      </c>
      <c r="C27" s="65"/>
      <c r="D27" s="56"/>
      <c r="E27" s="56"/>
      <c r="F27" s="56"/>
      <c r="G27" s="57"/>
      <c r="H27" s="57"/>
    </row>
    <row r="28" spans="1:8" s="58" customFormat="1" ht="21" customHeight="1" hidden="1">
      <c r="A28" s="66" t="s">
        <v>14</v>
      </c>
      <c r="B28" s="49" t="s">
        <v>120</v>
      </c>
      <c r="C28" s="65"/>
      <c r="D28" s="56"/>
      <c r="E28" s="56"/>
      <c r="F28" s="56"/>
      <c r="G28" s="57"/>
      <c r="H28" s="57"/>
    </row>
    <row r="29" spans="1:8" s="58" customFormat="1" ht="21" customHeight="1" hidden="1">
      <c r="A29" s="66" t="s">
        <v>15</v>
      </c>
      <c r="B29" s="49" t="s">
        <v>121</v>
      </c>
      <c r="C29" s="65"/>
      <c r="D29" s="56"/>
      <c r="E29" s="56"/>
      <c r="F29" s="56"/>
      <c r="G29" s="57"/>
      <c r="H29" s="57"/>
    </row>
    <row r="30" spans="1:8" s="58" customFormat="1" ht="21" customHeight="1" hidden="1">
      <c r="A30" s="66">
        <v>12</v>
      </c>
      <c r="B30" s="49" t="s">
        <v>7</v>
      </c>
      <c r="C30" s="65"/>
      <c r="D30" s="56"/>
      <c r="E30" s="56"/>
      <c r="F30" s="56"/>
      <c r="G30" s="57"/>
      <c r="H30" s="57"/>
    </row>
    <row r="31" spans="1:8" s="58" customFormat="1" ht="21" customHeight="1" hidden="1">
      <c r="A31" s="66" t="s">
        <v>14</v>
      </c>
      <c r="B31" s="49" t="s">
        <v>116</v>
      </c>
      <c r="C31" s="65"/>
      <c r="D31" s="56"/>
      <c r="E31" s="56"/>
      <c r="F31" s="56"/>
      <c r="G31" s="57"/>
      <c r="H31" s="57"/>
    </row>
    <row r="32" spans="1:8" s="58" customFormat="1" ht="21" customHeight="1" hidden="1">
      <c r="A32" s="66" t="s">
        <v>15</v>
      </c>
      <c r="B32" s="49" t="s">
        <v>117</v>
      </c>
      <c r="C32" s="65"/>
      <c r="D32" s="56"/>
      <c r="E32" s="56"/>
      <c r="F32" s="56"/>
      <c r="G32" s="57"/>
      <c r="H32" s="57"/>
    </row>
    <row r="33" spans="1:8" s="58" customFormat="1" ht="21" customHeight="1" hidden="1">
      <c r="A33" s="75">
        <v>2</v>
      </c>
      <c r="B33" s="51" t="s">
        <v>122</v>
      </c>
      <c r="C33" s="65"/>
      <c r="D33" s="56"/>
      <c r="E33" s="56"/>
      <c r="F33" s="56"/>
      <c r="G33" s="57"/>
      <c r="H33" s="57"/>
    </row>
    <row r="34" spans="1:8" s="58" customFormat="1" ht="21" customHeight="1" hidden="1">
      <c r="A34" s="48" t="s">
        <v>110</v>
      </c>
      <c r="B34" s="49" t="s">
        <v>113</v>
      </c>
      <c r="C34" s="65"/>
      <c r="D34" s="56"/>
      <c r="E34" s="56"/>
      <c r="F34" s="56"/>
      <c r="G34" s="57"/>
      <c r="H34" s="57"/>
    </row>
    <row r="35" spans="1:8" s="58" customFormat="1" ht="21" customHeight="1" hidden="1">
      <c r="A35" s="48" t="s">
        <v>112</v>
      </c>
      <c r="B35" s="49" t="s">
        <v>114</v>
      </c>
      <c r="C35" s="65"/>
      <c r="D35" s="56"/>
      <c r="E35" s="56"/>
      <c r="F35" s="56"/>
      <c r="G35" s="57"/>
      <c r="H35" s="57"/>
    </row>
    <row r="36" spans="1:8" s="58" customFormat="1" ht="21" customHeight="1" hidden="1">
      <c r="A36" s="48" t="s">
        <v>111</v>
      </c>
      <c r="B36" s="49" t="s">
        <v>115</v>
      </c>
      <c r="C36" s="65"/>
      <c r="D36" s="56"/>
      <c r="E36" s="56"/>
      <c r="F36" s="56"/>
      <c r="G36" s="57"/>
      <c r="H36" s="57"/>
    </row>
    <row r="37" spans="1:8" s="58" customFormat="1" ht="31.5" hidden="1">
      <c r="A37" s="75">
        <v>3</v>
      </c>
      <c r="B37" s="51" t="s">
        <v>126</v>
      </c>
      <c r="C37" s="65"/>
      <c r="D37" s="56"/>
      <c r="E37" s="56"/>
      <c r="F37" s="56"/>
      <c r="G37" s="57"/>
      <c r="H37" s="57"/>
    </row>
    <row r="38" spans="1:8" s="58" customFormat="1" ht="19.5" customHeight="1">
      <c r="A38" s="59" t="s">
        <v>3</v>
      </c>
      <c r="B38" s="60" t="s">
        <v>25</v>
      </c>
      <c r="C38" s="65"/>
      <c r="D38" s="56"/>
      <c r="E38" s="56"/>
      <c r="F38" s="56"/>
      <c r="G38" s="57"/>
      <c r="H38" s="57"/>
    </row>
    <row r="39" spans="1:8" s="58" customFormat="1" ht="20.25" customHeight="1" hidden="1">
      <c r="A39" s="48">
        <v>1</v>
      </c>
      <c r="B39" s="64" t="s">
        <v>124</v>
      </c>
      <c r="C39" s="65"/>
      <c r="D39" s="56"/>
      <c r="E39" s="56"/>
      <c r="F39" s="56"/>
      <c r="G39" s="57"/>
      <c r="H39" s="57"/>
    </row>
    <row r="40" spans="1:8" s="58" customFormat="1" ht="21" customHeight="1" hidden="1">
      <c r="A40" s="48">
        <v>11</v>
      </c>
      <c r="B40" s="64" t="s">
        <v>12</v>
      </c>
      <c r="C40" s="65"/>
      <c r="D40" s="56"/>
      <c r="E40" s="56"/>
      <c r="F40" s="56"/>
      <c r="G40" s="57"/>
      <c r="H40" s="57"/>
    </row>
    <row r="41" spans="1:8" s="58" customFormat="1" ht="21" customHeight="1" hidden="1">
      <c r="A41" s="48">
        <v>12</v>
      </c>
      <c r="B41" s="64" t="s">
        <v>105</v>
      </c>
      <c r="C41" s="65"/>
      <c r="D41" s="56"/>
      <c r="E41" s="56"/>
      <c r="F41" s="56"/>
      <c r="G41" s="57"/>
      <c r="H41" s="57"/>
    </row>
    <row r="42" spans="1:8" s="58" customFormat="1" ht="21" customHeight="1" hidden="1">
      <c r="A42" s="48">
        <v>2</v>
      </c>
      <c r="B42" s="64" t="s">
        <v>122</v>
      </c>
      <c r="C42" s="65"/>
      <c r="D42" s="56"/>
      <c r="E42" s="56"/>
      <c r="F42" s="56"/>
      <c r="G42" s="57"/>
      <c r="H42" s="57"/>
    </row>
    <row r="43" spans="1:8" s="58" customFormat="1" ht="21" customHeight="1" hidden="1">
      <c r="A43" s="48">
        <v>3</v>
      </c>
      <c r="B43" s="64" t="s">
        <v>123</v>
      </c>
      <c r="C43" s="65"/>
      <c r="D43" s="56"/>
      <c r="E43" s="56"/>
      <c r="F43" s="56"/>
      <c r="G43" s="57"/>
      <c r="H43" s="57"/>
    </row>
    <row r="44" spans="1:8" s="23" customFormat="1" ht="18.75">
      <c r="A44" s="7" t="s">
        <v>4</v>
      </c>
      <c r="B44" s="17" t="s">
        <v>18</v>
      </c>
      <c r="C44" s="29">
        <f>C45</f>
        <v>1963016000</v>
      </c>
      <c r="D44" s="29">
        <f>D45</f>
        <v>956136993</v>
      </c>
      <c r="E44" s="84">
        <f>D44*100/C44</f>
        <v>48.70754965828093</v>
      </c>
      <c r="F44" s="30"/>
      <c r="G44" s="22"/>
      <c r="H44" s="22"/>
    </row>
    <row r="45" spans="1:8" s="23" customFormat="1" ht="18.75">
      <c r="A45" s="7" t="s">
        <v>1</v>
      </c>
      <c r="B45" s="17" t="s">
        <v>21</v>
      </c>
      <c r="C45" s="29">
        <f>C48</f>
        <v>1963016000</v>
      </c>
      <c r="D45" s="29">
        <f>D48</f>
        <v>956136993</v>
      </c>
      <c r="E45" s="84">
        <f>D45*100/C45</f>
        <v>48.70754965828093</v>
      </c>
      <c r="F45" s="30"/>
      <c r="G45" s="22"/>
      <c r="H45" s="22"/>
    </row>
    <row r="46" spans="1:8" ht="18.75">
      <c r="A46" s="7">
        <v>1</v>
      </c>
      <c r="B46" s="17" t="s">
        <v>7</v>
      </c>
      <c r="C46" s="31"/>
      <c r="D46" s="20"/>
      <c r="E46" s="20"/>
      <c r="F46" s="20"/>
      <c r="G46" s="10"/>
      <c r="H46" s="10"/>
    </row>
    <row r="47" spans="1:8" ht="18.75">
      <c r="A47" s="7">
        <v>2</v>
      </c>
      <c r="B47" s="17" t="s">
        <v>33</v>
      </c>
      <c r="C47" s="31"/>
      <c r="D47" s="20"/>
      <c r="E47" s="20"/>
      <c r="F47" s="20"/>
      <c r="G47" s="10"/>
      <c r="H47" s="10"/>
    </row>
    <row r="48" spans="1:6" ht="16.5" customHeight="1">
      <c r="A48" s="7">
        <v>3</v>
      </c>
      <c r="B48" s="32" t="s">
        <v>27</v>
      </c>
      <c r="C48" s="2">
        <f>SUM(C49:C50)</f>
        <v>1963016000</v>
      </c>
      <c r="D48" s="2">
        <f>SUM(D49:D50)</f>
        <v>956136993</v>
      </c>
      <c r="E48" s="84">
        <f>D48*100/C48</f>
        <v>48.70754965828093</v>
      </c>
      <c r="F48" s="33"/>
    </row>
    <row r="49" spans="1:6" ht="18.75">
      <c r="A49" s="34" t="s">
        <v>16</v>
      </c>
      <c r="B49" s="35" t="s">
        <v>98</v>
      </c>
      <c r="C49" s="1">
        <v>1868016000</v>
      </c>
      <c r="D49" s="1">
        <v>956136993</v>
      </c>
      <c r="E49" s="36">
        <f>D49*100/C49</f>
        <v>51.18462545288691</v>
      </c>
      <c r="F49" s="37"/>
    </row>
    <row r="50" spans="1:6" ht="21.75" customHeight="1">
      <c r="A50" s="34" t="s">
        <v>17</v>
      </c>
      <c r="B50" s="35" t="s">
        <v>99</v>
      </c>
      <c r="C50" s="1">
        <v>95000000</v>
      </c>
      <c r="D50" s="1">
        <v>0</v>
      </c>
      <c r="E50" s="36">
        <f>D50*100/C50</f>
        <v>0</v>
      </c>
      <c r="F50" s="27"/>
    </row>
    <row r="51" ht="7.5" customHeight="1"/>
    <row r="52" spans="4:9" ht="18.75">
      <c r="D52" s="94" t="s">
        <v>130</v>
      </c>
      <c r="E52" s="94"/>
      <c r="F52" s="94"/>
      <c r="I52" s="38"/>
    </row>
    <row r="53" spans="2:9" ht="18.75">
      <c r="B53" s="39" t="s">
        <v>96</v>
      </c>
      <c r="D53" s="88" t="s">
        <v>76</v>
      </c>
      <c r="E53" s="88"/>
      <c r="F53" s="88"/>
      <c r="I53" s="38"/>
    </row>
    <row r="54" spans="4:9" ht="18.75">
      <c r="D54" s="94"/>
      <c r="E54" s="94"/>
      <c r="F54" s="94"/>
      <c r="I54" s="38"/>
    </row>
    <row r="55" spans="4:6" ht="18.75">
      <c r="D55" s="88"/>
      <c r="E55" s="88"/>
      <c r="F55" s="88"/>
    </row>
    <row r="56" spans="4:6" ht="5.25" customHeight="1">
      <c r="D56" s="88"/>
      <c r="E56" s="88"/>
      <c r="F56" s="88"/>
    </row>
    <row r="57" spans="4:9" ht="18.75">
      <c r="D57" s="88"/>
      <c r="E57" s="88"/>
      <c r="F57" s="88"/>
      <c r="I57" s="38"/>
    </row>
    <row r="58" spans="4:6" ht="18.75">
      <c r="D58" s="88"/>
      <c r="E58" s="88"/>
      <c r="F58" s="88"/>
    </row>
    <row r="59" spans="2:6" ht="18.75">
      <c r="B59" s="15"/>
      <c r="D59" s="88"/>
      <c r="E59" s="88"/>
      <c r="F59" s="88"/>
    </row>
  </sheetData>
  <sheetProtection/>
  <mergeCells count="22">
    <mergeCell ref="A1:F1"/>
    <mergeCell ref="A2:B2"/>
    <mergeCell ref="A3:B3"/>
    <mergeCell ref="A6:F6"/>
    <mergeCell ref="C2:F2"/>
    <mergeCell ref="C3:F3"/>
    <mergeCell ref="E12:F12"/>
    <mergeCell ref="A11:F11"/>
    <mergeCell ref="A8:F8"/>
    <mergeCell ref="A10:F10"/>
    <mergeCell ref="D52:F52"/>
    <mergeCell ref="D53:F53"/>
    <mergeCell ref="D58:F58"/>
    <mergeCell ref="A9:F9"/>
    <mergeCell ref="C4:F4"/>
    <mergeCell ref="C5:F5"/>
    <mergeCell ref="A7:F7"/>
    <mergeCell ref="D59:F59"/>
    <mergeCell ref="D55:F55"/>
    <mergeCell ref="D56:F56"/>
    <mergeCell ref="D54:F54"/>
    <mergeCell ref="D57:F57"/>
  </mergeCells>
  <printOptions/>
  <pageMargins left="0.4330708661417323" right="0" top="0.35433070866141736" bottom="0.15748031496062992" header="0.15748031496062992" footer="0.1574803149606299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K110"/>
  <sheetViews>
    <sheetView tabSelected="1" zoomScalePageLayoutView="0" workbookViewId="0" topLeftCell="A45">
      <selection activeCell="C19" sqref="C19"/>
    </sheetView>
  </sheetViews>
  <sheetFormatPr defaultColWidth="9.00390625" defaultRowHeight="15"/>
  <cols>
    <col min="1" max="1" width="7.8515625" style="9" customWidth="1"/>
    <col min="2" max="2" width="44.421875" style="10" customWidth="1"/>
    <col min="3" max="3" width="15.140625" style="10" customWidth="1"/>
    <col min="4" max="4" width="14.8515625" style="10" customWidth="1"/>
    <col min="5" max="5" width="7.28125" style="10" customWidth="1"/>
    <col min="6" max="6" width="12.7109375" style="10" customWidth="1"/>
    <col min="7" max="7" width="9.00390625" style="10" customWidth="1"/>
    <col min="8" max="8" width="13.28125" style="10" bestFit="1" customWidth="1"/>
    <col min="9" max="9" width="9.00390625" style="10" customWidth="1"/>
    <col min="10" max="10" width="10.140625" style="10" bestFit="1" customWidth="1"/>
    <col min="11" max="11" width="13.28125" style="10" bestFit="1" customWidth="1"/>
    <col min="12" max="16384" width="9.00390625" style="10" customWidth="1"/>
  </cols>
  <sheetData>
    <row r="1" spans="1:6" ht="15.75">
      <c r="A1" s="93" t="s">
        <v>32</v>
      </c>
      <c r="B1" s="93"/>
      <c r="C1" s="93"/>
      <c r="D1" s="93"/>
      <c r="E1" s="93"/>
      <c r="F1" s="93"/>
    </row>
    <row r="2" spans="1:3" ht="15.75">
      <c r="A2" s="98" t="s">
        <v>95</v>
      </c>
      <c r="B2" s="98"/>
      <c r="C2" s="22"/>
    </row>
    <row r="3" spans="1:3" ht="15.75">
      <c r="A3" s="98" t="s">
        <v>75</v>
      </c>
      <c r="B3" s="98"/>
      <c r="C3" s="22"/>
    </row>
    <row r="4" spans="1:6" ht="16.5">
      <c r="A4" s="88" t="s">
        <v>134</v>
      </c>
      <c r="B4" s="88"/>
      <c r="C4" s="88"/>
      <c r="D4" s="88"/>
      <c r="E4" s="88"/>
      <c r="F4" s="88"/>
    </row>
    <row r="5" spans="1:6" ht="15.75">
      <c r="A5" s="93" t="s">
        <v>131</v>
      </c>
      <c r="B5" s="93"/>
      <c r="C5" s="93"/>
      <c r="D5" s="93"/>
      <c r="E5" s="93"/>
      <c r="F5" s="93"/>
    </row>
    <row r="6" spans="3:6" ht="15.75" customHeight="1">
      <c r="C6" s="95"/>
      <c r="D6" s="95"/>
      <c r="E6" s="95" t="s">
        <v>34</v>
      </c>
      <c r="F6" s="95"/>
    </row>
    <row r="7" spans="1:6" ht="158.25" customHeight="1">
      <c r="A7" s="14" t="s">
        <v>9</v>
      </c>
      <c r="B7" s="7" t="s">
        <v>5</v>
      </c>
      <c r="C7" s="14" t="s">
        <v>19</v>
      </c>
      <c r="D7" s="14" t="s">
        <v>20</v>
      </c>
      <c r="E7" s="41" t="s">
        <v>22</v>
      </c>
      <c r="F7" s="41" t="s">
        <v>74</v>
      </c>
    </row>
    <row r="8" spans="1:6" ht="14.25" customHeight="1">
      <c r="A8" s="34">
        <v>1</v>
      </c>
      <c r="B8" s="34">
        <v>2</v>
      </c>
      <c r="C8" s="34">
        <v>3</v>
      </c>
      <c r="D8" s="34">
        <v>4</v>
      </c>
      <c r="E8" s="34" t="s">
        <v>26</v>
      </c>
      <c r="F8" s="34">
        <v>6</v>
      </c>
    </row>
    <row r="9" spans="1:6" ht="14.25" customHeight="1">
      <c r="A9" s="7" t="s">
        <v>0</v>
      </c>
      <c r="B9" s="17" t="s">
        <v>23</v>
      </c>
      <c r="C9" s="67"/>
      <c r="D9" s="19"/>
      <c r="E9" s="19"/>
      <c r="F9" s="19"/>
    </row>
    <row r="10" spans="1:6" ht="14.25" customHeight="1">
      <c r="A10" s="7" t="s">
        <v>1</v>
      </c>
      <c r="B10" s="17" t="s">
        <v>125</v>
      </c>
      <c r="C10" s="52">
        <f>C11+C14+C18</f>
        <v>45000809</v>
      </c>
      <c r="D10" s="52">
        <f>D11+D14+D18</f>
        <v>45000809</v>
      </c>
      <c r="E10" s="19"/>
      <c r="F10" s="19"/>
    </row>
    <row r="11" spans="1:6" ht="14.25" customHeight="1">
      <c r="A11" s="7">
        <v>1</v>
      </c>
      <c r="B11" s="17" t="s">
        <v>11</v>
      </c>
      <c r="C11" s="67"/>
      <c r="D11" s="68"/>
      <c r="E11" s="19"/>
      <c r="F11" s="20"/>
    </row>
    <row r="12" spans="1:6" ht="14.25" customHeight="1">
      <c r="A12" s="34" t="s">
        <v>106</v>
      </c>
      <c r="B12" s="35" t="s">
        <v>12</v>
      </c>
      <c r="C12" s="69"/>
      <c r="D12" s="1"/>
      <c r="E12" s="20"/>
      <c r="F12" s="20"/>
    </row>
    <row r="13" spans="1:6" ht="14.25" customHeight="1">
      <c r="A13" s="34" t="s">
        <v>107</v>
      </c>
      <c r="B13" s="35" t="s">
        <v>105</v>
      </c>
      <c r="C13" s="42"/>
      <c r="D13" s="8"/>
      <c r="E13" s="20"/>
      <c r="F13" s="20"/>
    </row>
    <row r="14" spans="1:6" s="54" customFormat="1" ht="15.75">
      <c r="A14" s="50">
        <v>2</v>
      </c>
      <c r="B14" s="51" t="s">
        <v>109</v>
      </c>
      <c r="C14" s="70">
        <f>SUM(C15:C17)</f>
        <v>36063000</v>
      </c>
      <c r="D14" s="70">
        <f>SUM(D15:D17)</f>
        <v>36063000</v>
      </c>
      <c r="E14" s="53"/>
      <c r="F14" s="53"/>
    </row>
    <row r="15" spans="1:6" ht="15.75">
      <c r="A15" s="48" t="s">
        <v>110</v>
      </c>
      <c r="B15" s="49" t="s">
        <v>113</v>
      </c>
      <c r="C15" s="71">
        <v>26448000</v>
      </c>
      <c r="D15" s="8">
        <f>C15</f>
        <v>26448000</v>
      </c>
      <c r="E15" s="20"/>
      <c r="F15" s="20"/>
    </row>
    <row r="16" spans="1:6" ht="15.75">
      <c r="A16" s="48" t="s">
        <v>112</v>
      </c>
      <c r="B16" s="49" t="s">
        <v>114</v>
      </c>
      <c r="C16" s="71">
        <v>9615000</v>
      </c>
      <c r="D16" s="8">
        <f>C16</f>
        <v>9615000</v>
      </c>
      <c r="E16" s="20"/>
      <c r="F16" s="20"/>
    </row>
    <row r="17" spans="1:6" ht="15.75">
      <c r="A17" s="48" t="s">
        <v>111</v>
      </c>
      <c r="B17" s="49" t="s">
        <v>115</v>
      </c>
      <c r="C17" s="71">
        <v>0</v>
      </c>
      <c r="D17" s="8">
        <f>C17</f>
        <v>0</v>
      </c>
      <c r="E17" s="20"/>
      <c r="F17" s="20"/>
    </row>
    <row r="18" spans="1:6" s="54" customFormat="1" ht="14.25" customHeight="1">
      <c r="A18" s="50">
        <v>3</v>
      </c>
      <c r="B18" s="51" t="s">
        <v>108</v>
      </c>
      <c r="C18" s="70">
        <v>8937809</v>
      </c>
      <c r="D18" s="3">
        <f>C18</f>
        <v>8937809</v>
      </c>
      <c r="E18" s="53"/>
      <c r="F18" s="53"/>
    </row>
    <row r="19" spans="1:6" ht="14.25" customHeight="1">
      <c r="A19" s="59" t="s">
        <v>2</v>
      </c>
      <c r="B19" s="60" t="s">
        <v>24</v>
      </c>
      <c r="C19" s="29">
        <f>C20+C27+C31</f>
        <v>67040000</v>
      </c>
      <c r="D19" s="29">
        <f>D20+D27+D31</f>
        <v>67040000</v>
      </c>
      <c r="E19" s="20"/>
      <c r="F19" s="20"/>
    </row>
    <row r="20" spans="1:6" s="54" customFormat="1" ht="14.25" customHeight="1">
      <c r="A20" s="75">
        <v>1</v>
      </c>
      <c r="B20" s="51" t="s">
        <v>13</v>
      </c>
      <c r="C20" s="76">
        <v>0</v>
      </c>
      <c r="D20" s="52">
        <f aca="true" t="shared" si="0" ref="D20:D37">C20</f>
        <v>0</v>
      </c>
      <c r="E20" s="53"/>
      <c r="F20" s="53"/>
    </row>
    <row r="21" spans="1:6" ht="14.25" customHeight="1" hidden="1">
      <c r="A21" s="66">
        <v>11</v>
      </c>
      <c r="B21" s="49" t="s">
        <v>119</v>
      </c>
      <c r="C21" s="73"/>
      <c r="D21" s="72">
        <f t="shared" si="0"/>
        <v>0</v>
      </c>
      <c r="E21" s="27"/>
      <c r="F21" s="20"/>
    </row>
    <row r="22" spans="1:6" ht="14.25" customHeight="1" hidden="1">
      <c r="A22" s="66" t="s">
        <v>14</v>
      </c>
      <c r="B22" s="49" t="s">
        <v>120</v>
      </c>
      <c r="C22" s="73"/>
      <c r="D22" s="72">
        <f t="shared" si="0"/>
        <v>0</v>
      </c>
      <c r="E22" s="27"/>
      <c r="F22" s="20"/>
    </row>
    <row r="23" spans="1:6" ht="14.25" customHeight="1" hidden="1">
      <c r="A23" s="66" t="s">
        <v>15</v>
      </c>
      <c r="B23" s="49" t="s">
        <v>121</v>
      </c>
      <c r="C23" s="73"/>
      <c r="D23" s="72">
        <f t="shared" si="0"/>
        <v>0</v>
      </c>
      <c r="E23" s="20"/>
      <c r="F23" s="20"/>
    </row>
    <row r="24" spans="1:6" ht="14.25" customHeight="1" hidden="1">
      <c r="A24" s="66">
        <v>12</v>
      </c>
      <c r="B24" s="49" t="s">
        <v>7</v>
      </c>
      <c r="C24" s="73"/>
      <c r="D24" s="72">
        <f t="shared" si="0"/>
        <v>0</v>
      </c>
      <c r="E24" s="20"/>
      <c r="F24" s="20"/>
    </row>
    <row r="25" spans="1:6" ht="14.25" customHeight="1" hidden="1">
      <c r="A25" s="66" t="s">
        <v>14</v>
      </c>
      <c r="B25" s="49" t="s">
        <v>116</v>
      </c>
      <c r="C25" s="73"/>
      <c r="D25" s="72">
        <f t="shared" si="0"/>
        <v>0</v>
      </c>
      <c r="E25" s="20"/>
      <c r="F25" s="20"/>
    </row>
    <row r="26" spans="1:6" ht="14.25" customHeight="1" hidden="1">
      <c r="A26" s="66" t="s">
        <v>15</v>
      </c>
      <c r="B26" s="49" t="s">
        <v>117</v>
      </c>
      <c r="C26" s="73"/>
      <c r="D26" s="72">
        <f t="shared" si="0"/>
        <v>0</v>
      </c>
      <c r="E26" s="20"/>
      <c r="F26" s="20"/>
    </row>
    <row r="27" spans="1:6" s="54" customFormat="1" ht="14.25" customHeight="1">
      <c r="A27" s="75">
        <v>2</v>
      </c>
      <c r="B27" s="51" t="s">
        <v>122</v>
      </c>
      <c r="C27" s="76">
        <f>SUM(C28:C30)</f>
        <v>59622000</v>
      </c>
      <c r="D27" s="76">
        <f>SUM(D28:D30)</f>
        <v>59622000</v>
      </c>
      <c r="E27" s="53"/>
      <c r="F27" s="53"/>
    </row>
    <row r="28" spans="1:6" ht="14.25" customHeight="1">
      <c r="A28" s="48" t="s">
        <v>110</v>
      </c>
      <c r="B28" s="49" t="s">
        <v>113</v>
      </c>
      <c r="C28" s="73">
        <v>23142000</v>
      </c>
      <c r="D28" s="72">
        <f>C28</f>
        <v>23142000</v>
      </c>
      <c r="E28" s="20"/>
      <c r="F28" s="20"/>
    </row>
    <row r="29" spans="1:6" ht="14.25" customHeight="1">
      <c r="A29" s="48" t="s">
        <v>112</v>
      </c>
      <c r="B29" s="49" t="s">
        <v>114</v>
      </c>
      <c r="C29" s="73">
        <v>36480000</v>
      </c>
      <c r="D29" s="72">
        <f>C29</f>
        <v>36480000</v>
      </c>
      <c r="E29" s="20"/>
      <c r="F29" s="20"/>
    </row>
    <row r="30" spans="1:10" ht="14.25" customHeight="1">
      <c r="A30" s="48" t="s">
        <v>111</v>
      </c>
      <c r="B30" s="49" t="s">
        <v>115</v>
      </c>
      <c r="C30" s="73">
        <v>0</v>
      </c>
      <c r="D30" s="72">
        <f>C30</f>
        <v>0</v>
      </c>
      <c r="E30" s="20"/>
      <c r="F30" s="20"/>
      <c r="J30" s="86">
        <f>67000000*1%</f>
        <v>670000</v>
      </c>
    </row>
    <row r="31" spans="1:11" s="54" customFormat="1" ht="31.5">
      <c r="A31" s="75">
        <v>3</v>
      </c>
      <c r="B31" s="51" t="s">
        <v>126</v>
      </c>
      <c r="C31" s="76">
        <v>7418000</v>
      </c>
      <c r="D31" s="52">
        <f t="shared" si="0"/>
        <v>7418000</v>
      </c>
      <c r="E31" s="53"/>
      <c r="F31" s="53"/>
      <c r="J31" s="86">
        <f>67000000*2%</f>
        <v>1340000</v>
      </c>
      <c r="K31" s="54">
        <f>J31/4</f>
        <v>335000</v>
      </c>
    </row>
    <row r="32" spans="1:10" ht="14.25" customHeight="1">
      <c r="A32" s="59" t="s">
        <v>3</v>
      </c>
      <c r="B32" s="60" t="s">
        <v>25</v>
      </c>
      <c r="C32" s="29">
        <f>SUM(C33:C37)</f>
        <v>0</v>
      </c>
      <c r="D32" s="29">
        <f>SUM(D33:D37)</f>
        <v>0</v>
      </c>
      <c r="E32" s="20"/>
      <c r="F32" s="20"/>
      <c r="J32" s="86">
        <f>67000000*2%</f>
        <v>1340000</v>
      </c>
    </row>
    <row r="33" spans="1:10" ht="14.25" customHeight="1">
      <c r="A33" s="48">
        <v>1</v>
      </c>
      <c r="B33" s="64" t="s">
        <v>124</v>
      </c>
      <c r="C33" s="74">
        <v>0</v>
      </c>
      <c r="D33" s="72">
        <f t="shared" si="0"/>
        <v>0</v>
      </c>
      <c r="E33" s="20"/>
      <c r="F33" s="20"/>
      <c r="J33" s="47">
        <f>SUM(J30:J32)</f>
        <v>3350000</v>
      </c>
    </row>
    <row r="34" spans="1:10" s="26" customFormat="1" ht="14.25" customHeight="1" hidden="1">
      <c r="A34" s="48">
        <v>11</v>
      </c>
      <c r="B34" s="64" t="s">
        <v>12</v>
      </c>
      <c r="C34" s="74"/>
      <c r="D34" s="72">
        <f t="shared" si="0"/>
        <v>0</v>
      </c>
      <c r="E34" s="25"/>
      <c r="F34" s="25"/>
      <c r="J34" s="87"/>
    </row>
    <row r="35" spans="1:10" s="26" customFormat="1" ht="14.25" customHeight="1" hidden="1">
      <c r="A35" s="48">
        <v>12</v>
      </c>
      <c r="B35" s="64" t="s">
        <v>105</v>
      </c>
      <c r="C35" s="74"/>
      <c r="D35" s="72">
        <f t="shared" si="0"/>
        <v>0</v>
      </c>
      <c r="E35" s="25"/>
      <c r="F35" s="25"/>
      <c r="J35" s="87"/>
    </row>
    <row r="36" spans="1:10" s="26" customFormat="1" ht="14.25" customHeight="1">
      <c r="A36" s="48">
        <v>2</v>
      </c>
      <c r="B36" s="64" t="s">
        <v>122</v>
      </c>
      <c r="C36" s="74">
        <v>0</v>
      </c>
      <c r="D36" s="72">
        <f t="shared" si="0"/>
        <v>0</v>
      </c>
      <c r="E36" s="25"/>
      <c r="F36" s="25"/>
      <c r="J36" s="87"/>
    </row>
    <row r="37" spans="1:6" s="26" customFormat="1" ht="14.25" customHeight="1">
      <c r="A37" s="48">
        <v>3</v>
      </c>
      <c r="B37" s="64" t="s">
        <v>123</v>
      </c>
      <c r="C37" s="74">
        <v>0</v>
      </c>
      <c r="D37" s="72">
        <f t="shared" si="0"/>
        <v>0</v>
      </c>
      <c r="E37" s="25"/>
      <c r="F37" s="25"/>
    </row>
    <row r="38" spans="1:6" ht="15.75">
      <c r="A38" s="7" t="s">
        <v>4</v>
      </c>
      <c r="B38" s="17" t="s">
        <v>8</v>
      </c>
      <c r="C38" s="2">
        <f>C39</f>
        <v>957119393</v>
      </c>
      <c r="D38" s="2">
        <f>D39</f>
        <v>957119393</v>
      </c>
      <c r="E38" s="2"/>
      <c r="F38" s="20"/>
    </row>
    <row r="39" spans="1:6" ht="15.75">
      <c r="A39" s="7" t="s">
        <v>1</v>
      </c>
      <c r="B39" s="17" t="s">
        <v>21</v>
      </c>
      <c r="C39" s="2">
        <f>C42</f>
        <v>957119393</v>
      </c>
      <c r="D39" s="2">
        <f>D42</f>
        <v>957119393</v>
      </c>
      <c r="E39" s="2"/>
      <c r="F39" s="20"/>
    </row>
    <row r="40" spans="1:6" ht="15.75" hidden="1">
      <c r="A40" s="7">
        <v>1</v>
      </c>
      <c r="B40" s="17" t="s">
        <v>7</v>
      </c>
      <c r="C40" s="2"/>
      <c r="D40" s="2"/>
      <c r="E40" s="27"/>
      <c r="F40" s="20"/>
    </row>
    <row r="41" spans="1:6" ht="15.75" hidden="1">
      <c r="A41" s="7">
        <v>2</v>
      </c>
      <c r="B41" s="17" t="s">
        <v>33</v>
      </c>
      <c r="C41" s="2"/>
      <c r="D41" s="2"/>
      <c r="E41" s="27"/>
      <c r="F41" s="20"/>
    </row>
    <row r="42" spans="1:6" ht="15.75">
      <c r="A42" s="7">
        <v>3</v>
      </c>
      <c r="B42" s="17" t="s">
        <v>27</v>
      </c>
      <c r="C42" s="2">
        <f>C43+C96</f>
        <v>957119393</v>
      </c>
      <c r="D42" s="2">
        <f>D43+D96</f>
        <v>957119393</v>
      </c>
      <c r="E42" s="27"/>
      <c r="F42" s="20"/>
    </row>
    <row r="43" spans="1:6" s="22" customFormat="1" ht="15.75">
      <c r="A43" s="7" t="s">
        <v>16</v>
      </c>
      <c r="B43" s="17" t="s">
        <v>102</v>
      </c>
      <c r="C43" s="2">
        <f>C44+C61</f>
        <v>957119393</v>
      </c>
      <c r="D43" s="2">
        <f aca="true" t="shared" si="1" ref="D43:D95">C43</f>
        <v>957119393</v>
      </c>
      <c r="E43" s="25"/>
      <c r="F43" s="21"/>
    </row>
    <row r="44" spans="1:11" s="82" customFormat="1" ht="15.75">
      <c r="A44" s="79"/>
      <c r="B44" s="77" t="s">
        <v>35</v>
      </c>
      <c r="C44" s="78">
        <f>C45+C48+C56</f>
        <v>775080693</v>
      </c>
      <c r="D44" s="78">
        <f>D45+D48+D56</f>
        <v>775080693</v>
      </c>
      <c r="E44" s="80"/>
      <c r="F44" s="81"/>
      <c r="H44" s="83">
        <f>C45+C48+C56+C73+C74+C78</f>
        <v>809549393</v>
      </c>
      <c r="K44" s="83"/>
    </row>
    <row r="45" spans="1:8" s="22" customFormat="1" ht="15.75">
      <c r="A45" s="4">
        <v>6000</v>
      </c>
      <c r="B45" s="17" t="s">
        <v>36</v>
      </c>
      <c r="C45" s="2">
        <f>C46+C47</f>
        <v>391553864</v>
      </c>
      <c r="D45" s="2">
        <f>D46+D47</f>
        <v>391553864</v>
      </c>
      <c r="E45" s="25"/>
      <c r="F45" s="21"/>
      <c r="H45" s="40"/>
    </row>
    <row r="46" spans="1:6" ht="15.75">
      <c r="A46" s="5">
        <v>6001</v>
      </c>
      <c r="B46" s="35" t="s">
        <v>37</v>
      </c>
      <c r="C46" s="1">
        <v>98556272</v>
      </c>
      <c r="D46" s="1">
        <f t="shared" si="1"/>
        <v>98556272</v>
      </c>
      <c r="E46" s="27"/>
      <c r="F46" s="20"/>
    </row>
    <row r="47" spans="1:8" ht="15.75">
      <c r="A47" s="5">
        <v>6003</v>
      </c>
      <c r="B47" s="35" t="s">
        <v>38</v>
      </c>
      <c r="C47" s="1">
        <v>292997592</v>
      </c>
      <c r="D47" s="1">
        <f t="shared" si="1"/>
        <v>292997592</v>
      </c>
      <c r="E47" s="27"/>
      <c r="F47" s="1"/>
      <c r="H47" s="47"/>
    </row>
    <row r="48" spans="1:6" s="22" customFormat="1" ht="15.75">
      <c r="A48" s="4">
        <v>6100</v>
      </c>
      <c r="B48" s="17" t="s">
        <v>39</v>
      </c>
      <c r="C48" s="2">
        <f>C49+C50+C52+C53+C54+C55+C51</f>
        <v>275845040</v>
      </c>
      <c r="D48" s="2">
        <f>D49+D50+D52+D53+D54+D55+D51</f>
        <v>275845040</v>
      </c>
      <c r="E48" s="25"/>
      <c r="F48" s="21"/>
    </row>
    <row r="49" spans="1:6" ht="15.75">
      <c r="A49" s="5">
        <v>6101</v>
      </c>
      <c r="B49" s="35" t="s">
        <v>40</v>
      </c>
      <c r="C49" s="1">
        <v>18028260</v>
      </c>
      <c r="D49" s="1">
        <f t="shared" si="1"/>
        <v>18028260</v>
      </c>
      <c r="E49" s="27"/>
      <c r="F49" s="20"/>
    </row>
    <row r="50" spans="1:6" ht="15.75">
      <c r="A50" s="5">
        <v>6102</v>
      </c>
      <c r="B50" s="43" t="s">
        <v>42</v>
      </c>
      <c r="C50" s="1">
        <v>13410000</v>
      </c>
      <c r="D50" s="1">
        <f t="shared" si="1"/>
        <v>13410000</v>
      </c>
      <c r="E50" s="27"/>
      <c r="F50" s="20"/>
    </row>
    <row r="51" spans="1:6" ht="15.75">
      <c r="A51" s="5">
        <v>6105</v>
      </c>
      <c r="B51" s="43" t="s">
        <v>85</v>
      </c>
      <c r="C51" s="1">
        <v>0</v>
      </c>
      <c r="D51" s="1">
        <f t="shared" si="1"/>
        <v>0</v>
      </c>
      <c r="E51" s="27"/>
      <c r="F51" s="20"/>
    </row>
    <row r="52" spans="1:6" ht="15.75">
      <c r="A52" s="5">
        <v>6112</v>
      </c>
      <c r="B52" s="35" t="s">
        <v>41</v>
      </c>
      <c r="C52" s="1">
        <v>188964333</v>
      </c>
      <c r="D52" s="1">
        <f t="shared" si="1"/>
        <v>188964333</v>
      </c>
      <c r="E52" s="27"/>
      <c r="F52" s="20"/>
    </row>
    <row r="53" spans="1:6" ht="15.75">
      <c r="A53" s="5">
        <v>6113</v>
      </c>
      <c r="B53" s="35" t="s">
        <v>43</v>
      </c>
      <c r="C53" s="1">
        <v>1788000</v>
      </c>
      <c r="D53" s="1">
        <f t="shared" si="1"/>
        <v>1788000</v>
      </c>
      <c r="E53" s="27"/>
      <c r="F53" s="20"/>
    </row>
    <row r="54" spans="1:6" ht="15.75">
      <c r="A54" s="5">
        <v>6115</v>
      </c>
      <c r="B54" s="35" t="s">
        <v>44</v>
      </c>
      <c r="C54" s="1">
        <v>50088425</v>
      </c>
      <c r="D54" s="1">
        <f t="shared" si="1"/>
        <v>50088425</v>
      </c>
      <c r="E54" s="27"/>
      <c r="F54" s="20"/>
    </row>
    <row r="55" spans="1:6" ht="15.75">
      <c r="A55" s="5">
        <v>6149</v>
      </c>
      <c r="B55" s="35" t="s">
        <v>84</v>
      </c>
      <c r="C55" s="1">
        <v>3566022</v>
      </c>
      <c r="D55" s="1">
        <f t="shared" si="1"/>
        <v>3566022</v>
      </c>
      <c r="E55" s="27"/>
      <c r="F55" s="20"/>
    </row>
    <row r="56" spans="1:6" s="22" customFormat="1" ht="15.75">
      <c r="A56" s="4">
        <v>6300</v>
      </c>
      <c r="B56" s="17" t="s">
        <v>45</v>
      </c>
      <c r="C56" s="2">
        <f>C57+C58+C59+C60</f>
        <v>107681789</v>
      </c>
      <c r="D56" s="2">
        <f>D57+D58+D59+D60</f>
        <v>107681789</v>
      </c>
      <c r="E56" s="25"/>
      <c r="F56" s="21"/>
    </row>
    <row r="57" spans="1:6" ht="15.75">
      <c r="A57" s="5">
        <v>6301</v>
      </c>
      <c r="B57" s="35" t="s">
        <v>46</v>
      </c>
      <c r="C57" s="1">
        <v>80442345</v>
      </c>
      <c r="D57" s="1">
        <f t="shared" si="1"/>
        <v>80442345</v>
      </c>
      <c r="E57" s="27"/>
      <c r="F57" s="20"/>
    </row>
    <row r="58" spans="1:6" ht="15.75">
      <c r="A58" s="5">
        <v>6302</v>
      </c>
      <c r="B58" s="35" t="s">
        <v>47</v>
      </c>
      <c r="C58" s="1">
        <v>13790117</v>
      </c>
      <c r="D58" s="1">
        <f t="shared" si="1"/>
        <v>13790117</v>
      </c>
      <c r="E58" s="27"/>
      <c r="F58" s="20"/>
    </row>
    <row r="59" spans="1:6" ht="15.75">
      <c r="A59" s="5">
        <v>6303</v>
      </c>
      <c r="B59" s="35" t="s">
        <v>49</v>
      </c>
      <c r="C59" s="1">
        <v>9193451</v>
      </c>
      <c r="D59" s="1">
        <f t="shared" si="1"/>
        <v>9193451</v>
      </c>
      <c r="E59" s="27"/>
      <c r="F59" s="20"/>
    </row>
    <row r="60" spans="1:6" ht="15.75">
      <c r="A60" s="5">
        <v>6304</v>
      </c>
      <c r="B60" s="35" t="s">
        <v>48</v>
      </c>
      <c r="C60" s="1">
        <v>4255876</v>
      </c>
      <c r="D60" s="1">
        <f t="shared" si="1"/>
        <v>4255876</v>
      </c>
      <c r="E60" s="27"/>
      <c r="F60" s="20"/>
    </row>
    <row r="61" spans="1:6" s="26" customFormat="1" ht="15.75">
      <c r="A61" s="6"/>
      <c r="B61" s="77" t="s">
        <v>50</v>
      </c>
      <c r="C61" s="78">
        <f>C62+C66+C70+C74+C78+C81+C88+C92+C94+C86</f>
        <v>182038700</v>
      </c>
      <c r="D61" s="78">
        <f>D62+D66+D70+D74+D78+D81+D88+D92+D94</f>
        <v>182038700</v>
      </c>
      <c r="E61" s="25"/>
      <c r="F61" s="25"/>
    </row>
    <row r="62" spans="1:6" ht="15.75">
      <c r="A62" s="4">
        <v>6500</v>
      </c>
      <c r="B62" s="17" t="s">
        <v>51</v>
      </c>
      <c r="C62" s="2">
        <f>C63+C65+C64</f>
        <v>9246700</v>
      </c>
      <c r="D62" s="2">
        <f>D63+D65+D64</f>
        <v>9246700</v>
      </c>
      <c r="E62" s="27"/>
      <c r="F62" s="20"/>
    </row>
    <row r="63" spans="1:6" ht="15.75">
      <c r="A63" s="5">
        <v>6501</v>
      </c>
      <c r="B63" s="35" t="s">
        <v>52</v>
      </c>
      <c r="C63" s="1">
        <v>5907700</v>
      </c>
      <c r="D63" s="1">
        <f>C63</f>
        <v>5907700</v>
      </c>
      <c r="E63" s="20"/>
      <c r="F63" s="20"/>
    </row>
    <row r="64" spans="1:6" ht="15.75">
      <c r="A64" s="5">
        <v>6502</v>
      </c>
      <c r="B64" s="35" t="s">
        <v>77</v>
      </c>
      <c r="C64" s="1">
        <v>2739000</v>
      </c>
      <c r="D64" s="1">
        <f t="shared" si="1"/>
        <v>2739000</v>
      </c>
      <c r="E64" s="20"/>
      <c r="F64" s="20"/>
    </row>
    <row r="65" spans="1:6" ht="15.75">
      <c r="A65" s="5">
        <v>6504</v>
      </c>
      <c r="B65" s="35" t="s">
        <v>53</v>
      </c>
      <c r="C65" s="1">
        <v>600000</v>
      </c>
      <c r="D65" s="1">
        <f t="shared" si="1"/>
        <v>600000</v>
      </c>
      <c r="E65" s="20"/>
      <c r="F65" s="20"/>
    </row>
    <row r="66" spans="1:6" s="22" customFormat="1" ht="15.75">
      <c r="A66" s="4">
        <v>6550</v>
      </c>
      <c r="B66" s="17" t="s">
        <v>54</v>
      </c>
      <c r="C66" s="2">
        <f>C67+C69+C68</f>
        <v>13145000</v>
      </c>
      <c r="D66" s="2">
        <f>D67+D69+D68</f>
        <v>13145000</v>
      </c>
      <c r="E66" s="21"/>
      <c r="F66" s="21"/>
    </row>
    <row r="67" spans="1:6" ht="15.75">
      <c r="A67" s="5">
        <v>6551</v>
      </c>
      <c r="B67" s="35" t="s">
        <v>55</v>
      </c>
      <c r="C67" s="1">
        <v>4825000</v>
      </c>
      <c r="D67" s="1">
        <f t="shared" si="1"/>
        <v>4825000</v>
      </c>
      <c r="E67" s="20"/>
      <c r="F67" s="20"/>
    </row>
    <row r="68" spans="1:6" ht="15.75">
      <c r="A68" s="5">
        <v>6552</v>
      </c>
      <c r="B68" s="35" t="s">
        <v>94</v>
      </c>
      <c r="C68" s="1">
        <v>7340000</v>
      </c>
      <c r="D68" s="1">
        <f t="shared" si="1"/>
        <v>7340000</v>
      </c>
      <c r="E68" s="20"/>
      <c r="F68" s="20"/>
    </row>
    <row r="69" spans="1:6" ht="15.75">
      <c r="A69" s="5">
        <v>6599</v>
      </c>
      <c r="B69" s="35" t="s">
        <v>56</v>
      </c>
      <c r="C69" s="1">
        <v>980000</v>
      </c>
      <c r="D69" s="1">
        <f t="shared" si="1"/>
        <v>980000</v>
      </c>
      <c r="E69" s="20"/>
      <c r="F69" s="20"/>
    </row>
    <row r="70" spans="1:6" s="46" customFormat="1" ht="15.75">
      <c r="A70" s="4">
        <v>6600</v>
      </c>
      <c r="B70" s="44" t="s">
        <v>57</v>
      </c>
      <c r="C70" s="3">
        <f>C71+C72+C73</f>
        <v>5066300</v>
      </c>
      <c r="D70" s="3">
        <f>D71+D72+D73</f>
        <v>5066300</v>
      </c>
      <c r="E70" s="45"/>
      <c r="F70" s="4"/>
    </row>
    <row r="71" spans="1:6" ht="15.75">
      <c r="A71" s="5">
        <v>6601</v>
      </c>
      <c r="B71" s="35" t="s">
        <v>58</v>
      </c>
      <c r="C71" s="1">
        <v>1466300</v>
      </c>
      <c r="D71" s="1">
        <f t="shared" si="1"/>
        <v>1466300</v>
      </c>
      <c r="E71" s="20"/>
      <c r="F71" s="20"/>
    </row>
    <row r="72" spans="1:6" ht="15.75">
      <c r="A72" s="5">
        <v>6608</v>
      </c>
      <c r="B72" s="35" t="s">
        <v>82</v>
      </c>
      <c r="C72" s="1">
        <v>0</v>
      </c>
      <c r="D72" s="1">
        <f t="shared" si="1"/>
        <v>0</v>
      </c>
      <c r="E72" s="20"/>
      <c r="F72" s="20"/>
    </row>
    <row r="73" spans="1:6" ht="15.75">
      <c r="A73" s="5">
        <v>6618</v>
      </c>
      <c r="B73" s="35" t="s">
        <v>59</v>
      </c>
      <c r="C73" s="1">
        <v>3600000</v>
      </c>
      <c r="D73" s="1">
        <f t="shared" si="1"/>
        <v>3600000</v>
      </c>
      <c r="E73" s="20"/>
      <c r="F73" s="20"/>
    </row>
    <row r="74" spans="1:6" s="22" customFormat="1" ht="15.75">
      <c r="A74" s="4">
        <v>6700</v>
      </c>
      <c r="B74" s="17" t="s">
        <v>60</v>
      </c>
      <c r="C74" s="2">
        <f>C77+C76+C75</f>
        <v>6420000</v>
      </c>
      <c r="D74" s="2">
        <f>D77+D76+D75</f>
        <v>6420000</v>
      </c>
      <c r="E74" s="21"/>
      <c r="F74" s="21"/>
    </row>
    <row r="75" spans="1:6" s="22" customFormat="1" ht="15.75">
      <c r="A75" s="5">
        <v>6701</v>
      </c>
      <c r="B75" s="35" t="s">
        <v>78</v>
      </c>
      <c r="C75" s="1">
        <v>720000</v>
      </c>
      <c r="D75" s="1">
        <f t="shared" si="1"/>
        <v>720000</v>
      </c>
      <c r="E75" s="21"/>
      <c r="F75" s="21"/>
    </row>
    <row r="76" spans="1:6" s="22" customFormat="1" ht="15.75">
      <c r="A76" s="5">
        <v>6702</v>
      </c>
      <c r="B76" s="35" t="s">
        <v>79</v>
      </c>
      <c r="C76" s="1"/>
      <c r="D76" s="1">
        <f t="shared" si="1"/>
        <v>0</v>
      </c>
      <c r="E76" s="21"/>
      <c r="F76" s="21"/>
    </row>
    <row r="77" spans="1:6" ht="15.75">
      <c r="A77" s="5">
        <v>6704</v>
      </c>
      <c r="B77" s="35" t="s">
        <v>61</v>
      </c>
      <c r="C77" s="1">
        <v>5700000</v>
      </c>
      <c r="D77" s="1">
        <f t="shared" si="1"/>
        <v>5700000</v>
      </c>
      <c r="E77" s="20"/>
      <c r="F77" s="20"/>
    </row>
    <row r="78" spans="1:6" s="22" customFormat="1" ht="15.75">
      <c r="A78" s="4">
        <v>6750</v>
      </c>
      <c r="B78" s="24" t="s">
        <v>62</v>
      </c>
      <c r="C78" s="2">
        <f>C79+C80</f>
        <v>24448700</v>
      </c>
      <c r="D78" s="2">
        <f>D79+D80</f>
        <v>24448700</v>
      </c>
      <c r="E78" s="25"/>
      <c r="F78" s="21"/>
    </row>
    <row r="79" spans="1:6" ht="15.75">
      <c r="A79" s="5">
        <v>6757</v>
      </c>
      <c r="B79" s="35" t="s">
        <v>80</v>
      </c>
      <c r="C79" s="1">
        <f>982400+21766300</f>
        <v>22748700</v>
      </c>
      <c r="D79" s="1">
        <f t="shared" si="1"/>
        <v>22748700</v>
      </c>
      <c r="E79" s="20"/>
      <c r="F79" s="20"/>
    </row>
    <row r="80" spans="1:6" ht="15.75">
      <c r="A80" s="5">
        <v>6799</v>
      </c>
      <c r="B80" s="35" t="s">
        <v>86</v>
      </c>
      <c r="C80" s="1">
        <v>1700000</v>
      </c>
      <c r="D80" s="1">
        <f t="shared" si="1"/>
        <v>1700000</v>
      </c>
      <c r="E80" s="20"/>
      <c r="F80" s="20"/>
    </row>
    <row r="81" spans="1:6" s="22" customFormat="1" ht="15.75">
      <c r="A81" s="4">
        <v>6900</v>
      </c>
      <c r="B81" s="17" t="s">
        <v>63</v>
      </c>
      <c r="C81" s="2">
        <f>C82+C83+C84+C85</f>
        <v>42680000</v>
      </c>
      <c r="D81" s="2">
        <f>D82+D83+D84+D85</f>
        <v>42680000</v>
      </c>
      <c r="E81" s="21"/>
      <c r="F81" s="21"/>
    </row>
    <row r="82" spans="1:6" ht="15.75">
      <c r="A82" s="5">
        <v>6907</v>
      </c>
      <c r="B82" s="35" t="s">
        <v>64</v>
      </c>
      <c r="C82" s="1">
        <v>3000000</v>
      </c>
      <c r="D82" s="1">
        <f t="shared" si="1"/>
        <v>3000000</v>
      </c>
      <c r="E82" s="27"/>
      <c r="F82" s="20"/>
    </row>
    <row r="83" spans="1:6" ht="15.75">
      <c r="A83" s="5">
        <v>6912</v>
      </c>
      <c r="B83" s="35" t="s">
        <v>65</v>
      </c>
      <c r="C83" s="1">
        <v>18000000</v>
      </c>
      <c r="D83" s="1">
        <f t="shared" si="1"/>
        <v>18000000</v>
      </c>
      <c r="E83" s="27"/>
      <c r="F83" s="20"/>
    </row>
    <row r="84" spans="1:6" ht="15.75">
      <c r="A84" s="5">
        <v>6921</v>
      </c>
      <c r="B84" s="35" t="s">
        <v>66</v>
      </c>
      <c r="C84" s="1">
        <v>1699000</v>
      </c>
      <c r="D84" s="1">
        <f t="shared" si="1"/>
        <v>1699000</v>
      </c>
      <c r="E84" s="27"/>
      <c r="F84" s="20"/>
    </row>
    <row r="85" spans="1:6" ht="15.75">
      <c r="A85" s="5">
        <v>6949</v>
      </c>
      <c r="B85" s="35" t="s">
        <v>67</v>
      </c>
      <c r="C85" s="1">
        <v>19981000</v>
      </c>
      <c r="D85" s="1">
        <f t="shared" si="1"/>
        <v>19981000</v>
      </c>
      <c r="E85" s="27"/>
      <c r="F85" s="20"/>
    </row>
    <row r="86" spans="1:6" s="22" customFormat="1" ht="15.75">
      <c r="A86" s="4">
        <v>6950</v>
      </c>
      <c r="B86" s="17" t="s">
        <v>100</v>
      </c>
      <c r="C86" s="2">
        <f>C87</f>
        <v>0</v>
      </c>
      <c r="D86" s="2">
        <f>D87</f>
        <v>0</v>
      </c>
      <c r="E86" s="25"/>
      <c r="F86" s="21"/>
    </row>
    <row r="87" spans="1:6" ht="15.75">
      <c r="A87" s="5">
        <v>6956</v>
      </c>
      <c r="B87" s="35" t="s">
        <v>101</v>
      </c>
      <c r="C87" s="1">
        <v>0</v>
      </c>
      <c r="D87" s="1">
        <f>C87</f>
        <v>0</v>
      </c>
      <c r="E87" s="27"/>
      <c r="F87" s="20"/>
    </row>
    <row r="88" spans="1:6" s="22" customFormat="1" ht="15.75">
      <c r="A88" s="4">
        <v>7000</v>
      </c>
      <c r="B88" s="17" t="s">
        <v>69</v>
      </c>
      <c r="C88" s="2">
        <f>C91+C89+C90</f>
        <v>81032000</v>
      </c>
      <c r="D88" s="2">
        <f>D91+D89+D90</f>
        <v>81032000</v>
      </c>
      <c r="E88" s="25"/>
      <c r="F88" s="21"/>
    </row>
    <row r="89" spans="1:6" ht="15.75">
      <c r="A89" s="5">
        <v>7001</v>
      </c>
      <c r="B89" s="35" t="s">
        <v>68</v>
      </c>
      <c r="C89" s="1">
        <v>81032000</v>
      </c>
      <c r="D89" s="1">
        <f t="shared" si="1"/>
        <v>81032000</v>
      </c>
      <c r="E89" s="27"/>
      <c r="F89" s="20"/>
    </row>
    <row r="90" spans="1:6" ht="15.75">
      <c r="A90" s="5">
        <v>7004</v>
      </c>
      <c r="B90" s="35" t="s">
        <v>87</v>
      </c>
      <c r="C90" s="1">
        <v>0</v>
      </c>
      <c r="D90" s="1">
        <f t="shared" si="1"/>
        <v>0</v>
      </c>
      <c r="E90" s="27"/>
      <c r="F90" s="20"/>
    </row>
    <row r="91" spans="1:6" ht="15.75">
      <c r="A91" s="5">
        <v>7012</v>
      </c>
      <c r="B91" s="35" t="s">
        <v>81</v>
      </c>
      <c r="C91" s="1">
        <v>0</v>
      </c>
      <c r="D91" s="1">
        <f t="shared" si="1"/>
        <v>0</v>
      </c>
      <c r="E91" s="27"/>
      <c r="F91" s="20"/>
    </row>
    <row r="92" spans="1:6" s="22" customFormat="1" ht="15.75">
      <c r="A92" s="4">
        <v>7050</v>
      </c>
      <c r="B92" s="17" t="s">
        <v>70</v>
      </c>
      <c r="C92" s="2">
        <f>C93</f>
        <v>0</v>
      </c>
      <c r="D92" s="2">
        <f>D93</f>
        <v>0</v>
      </c>
      <c r="E92" s="25"/>
      <c r="F92" s="21"/>
    </row>
    <row r="93" spans="1:6" ht="15.75">
      <c r="A93" s="5">
        <v>7053</v>
      </c>
      <c r="B93" s="35" t="s">
        <v>71</v>
      </c>
      <c r="C93" s="1">
        <v>0</v>
      </c>
      <c r="D93" s="1">
        <f t="shared" si="1"/>
        <v>0</v>
      </c>
      <c r="E93" s="27"/>
      <c r="F93" s="20"/>
    </row>
    <row r="94" spans="1:6" s="22" customFormat="1" ht="15.75">
      <c r="A94" s="4">
        <v>7750</v>
      </c>
      <c r="B94" s="17" t="s">
        <v>72</v>
      </c>
      <c r="C94" s="2">
        <f>C95</f>
        <v>0</v>
      </c>
      <c r="D94" s="2">
        <f>D95</f>
        <v>0</v>
      </c>
      <c r="E94" s="25"/>
      <c r="F94" s="21"/>
    </row>
    <row r="95" spans="1:6" ht="15.75">
      <c r="A95" s="5">
        <v>7799</v>
      </c>
      <c r="B95" s="35" t="s">
        <v>73</v>
      </c>
      <c r="C95" s="1">
        <v>0</v>
      </c>
      <c r="D95" s="1">
        <f t="shared" si="1"/>
        <v>0</v>
      </c>
      <c r="E95" s="27"/>
      <c r="F95" s="20"/>
    </row>
    <row r="96" spans="1:6" ht="15.75">
      <c r="A96" s="7" t="s">
        <v>17</v>
      </c>
      <c r="B96" s="17" t="s">
        <v>103</v>
      </c>
      <c r="C96" s="2">
        <f>C97+C99+C101</f>
        <v>0</v>
      </c>
      <c r="D96" s="2">
        <f>D97+D99+D101</f>
        <v>0</v>
      </c>
      <c r="E96" s="27"/>
      <c r="F96" s="20"/>
    </row>
    <row r="97" spans="1:6" ht="15.75">
      <c r="A97" s="4">
        <v>6150</v>
      </c>
      <c r="B97" s="17" t="s">
        <v>89</v>
      </c>
      <c r="C97" s="2">
        <f>C98</f>
        <v>0</v>
      </c>
      <c r="D97" s="2">
        <f>D98</f>
        <v>0</v>
      </c>
      <c r="E97" s="27"/>
      <c r="F97" s="20"/>
    </row>
    <row r="98" spans="1:6" ht="15.75">
      <c r="A98" s="5">
        <v>6157</v>
      </c>
      <c r="B98" s="35" t="s">
        <v>88</v>
      </c>
      <c r="C98" s="1">
        <v>0</v>
      </c>
      <c r="D98" s="1">
        <f>C98</f>
        <v>0</v>
      </c>
      <c r="E98" s="27"/>
      <c r="F98" s="20"/>
    </row>
    <row r="99" spans="1:6" ht="15.75">
      <c r="A99" s="4">
        <v>6400</v>
      </c>
      <c r="B99" s="17" t="s">
        <v>90</v>
      </c>
      <c r="C99" s="2">
        <f>C100</f>
        <v>0</v>
      </c>
      <c r="D99" s="2">
        <f>D100</f>
        <v>0</v>
      </c>
      <c r="E99" s="27"/>
      <c r="F99" s="20"/>
    </row>
    <row r="100" spans="1:6" ht="15.75">
      <c r="A100" s="5">
        <v>6401</v>
      </c>
      <c r="B100" s="35" t="s">
        <v>91</v>
      </c>
      <c r="C100" s="1">
        <v>0</v>
      </c>
      <c r="D100" s="1">
        <f>C100</f>
        <v>0</v>
      </c>
      <c r="E100" s="27"/>
      <c r="F100" s="20"/>
    </row>
    <row r="101" spans="1:6" ht="15.75">
      <c r="A101" s="4">
        <v>7750</v>
      </c>
      <c r="B101" s="17" t="s">
        <v>92</v>
      </c>
      <c r="C101" s="2">
        <f>C102</f>
        <v>0</v>
      </c>
      <c r="D101" s="2">
        <f>D102</f>
        <v>0</v>
      </c>
      <c r="E101" s="27"/>
      <c r="F101" s="20"/>
    </row>
    <row r="102" spans="1:11" ht="31.5">
      <c r="A102" s="5">
        <v>7766</v>
      </c>
      <c r="B102" s="35" t="s">
        <v>93</v>
      </c>
      <c r="C102" s="1">
        <v>0</v>
      </c>
      <c r="D102" s="1">
        <f>C102</f>
        <v>0</v>
      </c>
      <c r="E102" s="27"/>
      <c r="F102" s="20"/>
      <c r="K102" s="47"/>
    </row>
    <row r="103" spans="4:6" s="11" customFormat="1" ht="18.75">
      <c r="D103" s="94" t="s">
        <v>130</v>
      </c>
      <c r="E103" s="94"/>
      <c r="F103" s="94"/>
    </row>
    <row r="104" spans="2:6" s="11" customFormat="1" ht="18.75">
      <c r="B104" s="39" t="s">
        <v>96</v>
      </c>
      <c r="D104" s="88" t="s">
        <v>76</v>
      </c>
      <c r="E104" s="88"/>
      <c r="F104" s="88"/>
    </row>
    <row r="105" spans="4:6" s="11" customFormat="1" ht="18.75">
      <c r="D105" s="94"/>
      <c r="E105" s="94"/>
      <c r="F105" s="94"/>
    </row>
    <row r="106" spans="4:6" s="11" customFormat="1" ht="18.75">
      <c r="D106" s="88"/>
      <c r="E106" s="88"/>
      <c r="F106" s="88"/>
    </row>
    <row r="107" spans="4:6" s="11" customFormat="1" ht="5.25" customHeight="1">
      <c r="D107" s="88"/>
      <c r="E107" s="88"/>
      <c r="F107" s="88"/>
    </row>
    <row r="108" spans="4:6" s="11" customFormat="1" ht="18.75">
      <c r="D108" s="88"/>
      <c r="E108" s="88"/>
      <c r="F108" s="88"/>
    </row>
    <row r="109" spans="4:6" s="11" customFormat="1" ht="18.75">
      <c r="D109" s="88"/>
      <c r="E109" s="88"/>
      <c r="F109" s="88"/>
    </row>
    <row r="110" spans="2:6" s="11" customFormat="1" ht="18.75">
      <c r="B110" s="15"/>
      <c r="D110" s="88"/>
      <c r="E110" s="88"/>
      <c r="F110" s="88"/>
    </row>
  </sheetData>
  <sheetProtection/>
  <mergeCells count="15">
    <mergeCell ref="D108:F108"/>
    <mergeCell ref="D109:F109"/>
    <mergeCell ref="D110:F110"/>
    <mergeCell ref="D105:F105"/>
    <mergeCell ref="D106:F106"/>
    <mergeCell ref="D107:F107"/>
    <mergeCell ref="D103:F103"/>
    <mergeCell ref="D104:F104"/>
    <mergeCell ref="A1:F1"/>
    <mergeCell ref="A4:F4"/>
    <mergeCell ref="A5:F5"/>
    <mergeCell ref="C6:D6"/>
    <mergeCell ref="A2:B2"/>
    <mergeCell ref="A3:B3"/>
    <mergeCell ref="E6:F6"/>
  </mergeCells>
  <printOptions/>
  <pageMargins left="0.42" right="0" top="0.79" bottom="0.52" header="0.68" footer="0.51"/>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Windows User</cp:lastModifiedBy>
  <cp:lastPrinted>2020-06-05T07:25:57Z</cp:lastPrinted>
  <dcterms:created xsi:type="dcterms:W3CDTF">2016-10-14T10:52:32Z</dcterms:created>
  <dcterms:modified xsi:type="dcterms:W3CDTF">2020-09-23T09:06:03Z</dcterms:modified>
  <cp:category/>
  <cp:version/>
  <cp:contentType/>
  <cp:contentStatus/>
</cp:coreProperties>
</file>